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mrodriguez\Desktop\"/>
    </mc:Choice>
  </mc:AlternateContent>
  <xr:revisionPtr revIDLastSave="0" documentId="13_ncr:1_{B188673C-E957-4D8F-B152-FE3F52FC20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3" l="1"/>
  <c r="E9" i="3"/>
  <c r="B73" i="2"/>
  <c r="C25" i="3"/>
  <c r="P11" i="3" l="1"/>
  <c r="C15" i="3"/>
  <c r="C9" i="3"/>
  <c r="M15" i="3"/>
  <c r="J15" i="3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5" i="3"/>
  <c r="P76" i="3"/>
  <c r="P77" i="3"/>
  <c r="P78" i="3"/>
  <c r="P80" i="3"/>
  <c r="P81" i="3"/>
  <c r="P82" i="3"/>
  <c r="P83" i="3"/>
  <c r="P84" i="3"/>
  <c r="P85" i="3"/>
  <c r="P86" i="3"/>
  <c r="P87" i="3"/>
  <c r="P88" i="3"/>
  <c r="P28" i="3"/>
  <c r="P26" i="3"/>
  <c r="P20" i="3"/>
  <c r="P17" i="3"/>
  <c r="G9" i="3"/>
  <c r="B9" i="3" l="1"/>
  <c r="C66" i="3"/>
  <c r="C69" i="3"/>
  <c r="B69" i="3"/>
  <c r="B66" i="3"/>
  <c r="B61" i="3"/>
  <c r="C35" i="3"/>
  <c r="C51" i="3"/>
  <c r="B35" i="3"/>
  <c r="P34" i="3"/>
  <c r="P22" i="3"/>
  <c r="C25" i="2"/>
  <c r="P10" i="3" l="1"/>
  <c r="B51" i="3"/>
  <c r="B15" i="3"/>
  <c r="C73" i="3"/>
  <c r="C89" i="3" s="1"/>
  <c r="P14" i="3"/>
  <c r="P16" i="3"/>
  <c r="N9" i="3"/>
  <c r="O9" i="3"/>
  <c r="B73" i="3" l="1"/>
  <c r="B89" i="3" s="1"/>
  <c r="C15" i="2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15" i="3"/>
  <c r="D9" i="3"/>
  <c r="P69" i="3" l="1"/>
  <c r="P43" i="3"/>
  <c r="D73" i="3"/>
  <c r="D89" i="3" l="1"/>
  <c r="I51" i="3"/>
  <c r="L51" i="3" l="1"/>
  <c r="M51" i="3" l="1"/>
  <c r="N51" i="3" l="1"/>
  <c r="O51" i="3"/>
  <c r="F9" i="3"/>
  <c r="G15" i="3"/>
  <c r="I25" i="3"/>
  <c r="E73" i="3"/>
  <c r="F15" i="3"/>
  <c r="G25" i="3"/>
  <c r="H25" i="3"/>
  <c r="P51" i="3" l="1"/>
  <c r="E89" i="3"/>
  <c r="L25" i="3"/>
  <c r="G73" i="3"/>
  <c r="H15" i="3"/>
  <c r="F73" i="3"/>
  <c r="D79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B51" i="2"/>
  <c r="B43" i="2"/>
  <c r="B25" i="2"/>
  <c r="B15" i="2"/>
  <c r="B9" i="2"/>
  <c r="C73" i="2" l="1"/>
  <c r="C87" i="2"/>
  <c r="B87" i="2"/>
  <c r="L79" i="3"/>
  <c r="M79" i="3"/>
  <c r="N79" i="3"/>
  <c r="E79" i="3"/>
  <c r="H79" i="3"/>
  <c r="J79" i="3"/>
  <c r="P79" i="3" l="1"/>
  <c r="O73" i="3"/>
  <c r="O89" i="3" l="1"/>
  <c r="K61" i="3"/>
  <c r="L61" i="3"/>
  <c r="M61" i="3"/>
  <c r="M73" i="3" s="1"/>
  <c r="L66" i="3"/>
  <c r="M66" i="3"/>
  <c r="P61" i="3" l="1"/>
  <c r="P66" i="3"/>
  <c r="M89" i="3"/>
  <c r="K15" i="3" l="1"/>
  <c r="P15" i="3" s="1"/>
  <c r="K9" i="3" l="1"/>
  <c r="L73" i="3"/>
  <c r="L89" i="3" s="1"/>
  <c r="K73" i="3" l="1"/>
  <c r="K89" i="3" l="1"/>
  <c r="P9" i="3" l="1"/>
  <c r="J25" i="3" l="1"/>
  <c r="P25" i="3" s="1"/>
  <c r="J73" i="3" l="1"/>
  <c r="J89" i="3" s="1"/>
  <c r="P89" i="3" l="1"/>
  <c r="P73" i="3"/>
</calcChain>
</file>

<file path=xl/sharedStrings.xml><?xml version="1.0" encoding="utf-8"?>
<sst xmlns="http://schemas.openxmlformats.org/spreadsheetml/2006/main" count="217" uniqueCount="128">
  <si>
    <t>MINISTERIO DE ADMINISTRACION PUBLICA  - MAP-</t>
  </si>
  <si>
    <t>INSTITUTO DE ADMINISTRACION PUBLICA - INAP -</t>
  </si>
  <si>
    <t xml:space="preserve">Presupuesto de Gastos y Aplicaciones Financieras 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</si>
  <si>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</si>
  <si>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</si>
  <si>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</si>
  <si>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</si>
  <si>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</si>
  <si>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</si>
  <si>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</si>
  <si>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</si>
  <si>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</si>
  <si>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</si>
  <si>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</si>
  <si>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</si>
  <si>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</si>
  <si>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</si>
  <si>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</si>
  <si>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</si>
  <si>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</si>
  <si>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</si>
  <si>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</si>
  <si>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</si>
  <si>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</si>
  <si>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</si>
  <si>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</si>
  <si>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</si>
  <si>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</si>
  <si>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</si>
  <si>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</si>
  <si>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</si>
  <si>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</si>
  <si>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</si>
  <si>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</si>
  <si>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</si>
  <si>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</si>
  <si>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</si>
  <si>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</si>
  <si>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</si>
  <si>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</si>
  <si>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</si>
  <si>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</si>
  <si>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</si>
  <si>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</si>
  <si>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</si>
  <si>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</si>
  <si>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</si>
  <si>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</si>
  <si>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</si>
  <si>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</si>
  <si>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</si>
  <si>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</si>
  <si>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</si>
  <si>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</si>
  <si>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</si>
  <si>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</si>
  <si>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</si>
  <si>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</si>
  <si>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</si>
  <si>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</si>
  <si>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</si>
  <si>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</si>
  <si>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</si>
  <si>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</si>
  <si>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</si>
  <si>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</si>
  <si>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</si>
  <si>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</si>
  <si>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</si>
  <si>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</si>
  <si>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</si>
  <si>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</si>
  <si>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</si>
  <si>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</si>
  <si>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</si>
  <si>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</si>
  <si>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</si>
  <si>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</si>
  <si>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</si>
  <si>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</si>
  <si>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</si>
  <si>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</si>
  <si>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</si>
  <si>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</si>
  <si>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</si>
  <si>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</si>
  <si>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</si>
  <si>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</si>
  <si>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</si>
  <si>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</si>
  <si>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</si>
  <si>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</si>
  <si>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</si>
  <si>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</si>
  <si>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</si>
  <si>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>INSTITUTO DE ADMINISTRACION PUBLICA  -INAP-</t>
  </si>
  <si>
    <t xml:space="preserve">Ejecución de Gastos y Aplicaciones Financieras </t>
  </si>
  <si>
    <t>En RD$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</si>
  <si>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</si>
  <si>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</si>
  <si>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</si>
  <si>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</si>
  <si>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</si>
  <si>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</si>
  <si>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</si>
  <si>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</si>
  <si>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</si>
  <si>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</si>
  <si>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</si>
  <si>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</si>
  <si>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</si>
  <si>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</si>
  <si>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t>Aprobado por</t>
  </si>
  <si>
    <t>Enc. Presupuesto</t>
  </si>
  <si>
    <t>Sr. Cristian Sanchez Reyes</t>
  </si>
  <si>
    <t xml:space="preserve">                                                                                                          Sr. Cristian Sanchez Reyes</t>
  </si>
  <si>
    <t xml:space="preserve">                                                                                                                Director General</t>
  </si>
  <si>
    <t>Director General</t>
  </si>
  <si>
    <t>Sra. Juana Maria Rodriguez</t>
  </si>
  <si>
    <t xml:space="preserve">Presupuesto Aprobado </t>
  </si>
  <si>
    <t>Presupuesto Modificado</t>
  </si>
  <si>
    <t>Año 2024</t>
  </si>
  <si>
    <t>AñO 2024</t>
  </si>
  <si>
    <t>Sra. Catalina Feliz</t>
  </si>
  <si>
    <t xml:space="preserve">La  diferencia  de  RD$15,456,766.60  se debe a dos (2)  modificaciones  pendientes de aprobación por la DIGEPRES  por un monto de RD$8,556,766.60 </t>
  </si>
  <si>
    <t>y RD$6,900,000.00 reducidos de nuestro presupuesto, por un lineamiento establecido para todas las instituciones del gobierno central.-</t>
  </si>
  <si>
    <r>
      <t xml:space="preserve">Fecha de registro:    </t>
    </r>
    <r>
      <rPr>
        <sz val="11"/>
        <color rgb="FFFF0000"/>
        <rFont val="Calibri"/>
        <family val="2"/>
        <scheme val="minor"/>
      </rPr>
      <t xml:space="preserve"> H</t>
    </r>
    <r>
      <rPr>
        <sz val="11"/>
        <color rgb="FFC00000"/>
        <rFont val="Calibri"/>
        <family val="2"/>
        <scheme val="minor"/>
      </rPr>
      <t>asta el 10 de Junio  del</t>
    </r>
  </si>
  <si>
    <r>
      <t>Fecha de imputación:</t>
    </r>
    <r>
      <rPr>
        <sz val="11"/>
        <color rgb="FFFF0000"/>
        <rFont val="Calibri"/>
        <family val="2"/>
        <scheme val="minor"/>
      </rPr>
      <t xml:space="preserve">  H</t>
    </r>
    <r>
      <rPr>
        <sz val="11"/>
        <color rgb="FFC00000"/>
        <rFont val="Calibri"/>
        <family val="2"/>
        <scheme val="minor"/>
      </rPr>
      <t>asta el 31 de Mayo 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</si>
</sst>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3" fontId="4" fillId="2" borderId="0" xfId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43" fontId="1" fillId="0" borderId="0" xfId="0" applyNumberFormat="1" applyFont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43" fontId="1" fillId="4" borderId="0" xfId="1" applyFont="1" applyFill="1" applyAlignment="1">
      <alignment vertical="center" wrapText="1"/>
    </xf>
    <xf numFmtId="43" fontId="1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/>
    <xf numFmtId="43" fontId="0" fillId="0" borderId="0" xfId="0" applyNumberFormat="1" applyFont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2"/>
  <sheetViews>
    <sheetView showGridLines="0" tabSelected="1" zoomScaleNormal="100" workbookViewId="0">
      <selection activeCell="A112" sqref="A112:G112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9" t="s">
        <v>0</v>
      </c>
      <c r="B1" s="59"/>
      <c r="C1" s="59"/>
    </row>
    <row r="2" spans="1:14" ht="18.75" x14ac:dyDescent="0.3">
      <c r="A2" s="59" t="s">
        <v>1</v>
      </c>
      <c r="B2" s="59"/>
      <c r="C2" s="59"/>
    </row>
    <row r="3" spans="1:14" ht="18.75" x14ac:dyDescent="0.3">
      <c r="A3" s="61" t="s">
        <v>2</v>
      </c>
      <c r="B3" s="61"/>
      <c r="C3" s="61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18.75" x14ac:dyDescent="0.3">
      <c r="A4" s="61" t="s">
        <v>122</v>
      </c>
      <c r="B4" s="61"/>
      <c r="C4" s="61"/>
      <c r="D4" s="6" t="s">
        <v>3</v>
      </c>
    </row>
    <row r="5" spans="1:14" x14ac:dyDescent="0.25">
      <c r="A5" s="60" t="s">
        <v>4</v>
      </c>
      <c r="B5" s="60"/>
      <c r="C5" s="60"/>
      <c r="D5" s="11" t="s">
        <v>5</v>
      </c>
    </row>
    <row r="6" spans="1:14" x14ac:dyDescent="0.25">
      <c r="A6" s="49"/>
      <c r="B6" s="49"/>
      <c r="C6" s="49"/>
      <c r="D6" s="11"/>
    </row>
    <row r="7" spans="1:14" ht="15.75" x14ac:dyDescent="0.25">
      <c r="A7" s="9" t="s">
        <v>6</v>
      </c>
      <c r="B7" s="10" t="s">
        <v>7</v>
      </c>
      <c r="C7" s="10" t="s">
        <v>8</v>
      </c>
    </row>
    <row r="8" spans="1:14" x14ac:dyDescent="0.25">
      <c r="A8" s="1" t="s">
        <v>9</v>
      </c>
      <c r="B8" s="12"/>
      <c r="C8" s="12"/>
    </row>
    <row r="9" spans="1:14" x14ac:dyDescent="0.25">
      <c r="A9" s="2" t="s">
        <v>10</v>
      </c>
      <c r="B9" s="13">
        <f>SUM(B10:B14)</f>
        <v>151643214</v>
      </c>
      <c r="C9" s="13">
        <f>SUM(C10:C14)</f>
        <v>149536808.06</v>
      </c>
    </row>
    <row r="10" spans="1:14" x14ac:dyDescent="0.25">
      <c r="A10" s="5" t="s">
        <v>11</v>
      </c>
      <c r="B10" s="17">
        <v>116064251</v>
      </c>
      <c r="C10" s="17">
        <v>108787298.73</v>
      </c>
    </row>
    <row r="11" spans="1:14" x14ac:dyDescent="0.25">
      <c r="A11" s="5" t="s">
        <v>12</v>
      </c>
      <c r="B11" s="17">
        <v>18980890</v>
      </c>
      <c r="C11" s="32">
        <v>23284609</v>
      </c>
    </row>
    <row r="12" spans="1:14" x14ac:dyDescent="0.25">
      <c r="A12" s="5" t="s">
        <v>13</v>
      </c>
      <c r="B12" s="17"/>
      <c r="C12" s="17"/>
    </row>
    <row r="13" spans="1:14" x14ac:dyDescent="0.25">
      <c r="A13" s="5" t="s">
        <v>14</v>
      </c>
      <c r="B13" s="17"/>
      <c r="C13" s="17"/>
    </row>
    <row r="14" spans="1:14" x14ac:dyDescent="0.25">
      <c r="A14" s="5" t="s">
        <v>15</v>
      </c>
      <c r="B14" s="17">
        <v>16598073</v>
      </c>
      <c r="C14" s="17">
        <v>17464900.329999998</v>
      </c>
    </row>
    <row r="15" spans="1:14" x14ac:dyDescent="0.25">
      <c r="A15" s="2" t="s">
        <v>16</v>
      </c>
      <c r="B15" s="13">
        <f>SUM(B16:B24)</f>
        <v>57061821</v>
      </c>
      <c r="C15" s="13">
        <f>SUM(C16:C24)</f>
        <v>34744373</v>
      </c>
    </row>
    <row r="16" spans="1:14" x14ac:dyDescent="0.25">
      <c r="A16" s="5" t="s">
        <v>17</v>
      </c>
      <c r="B16" s="17">
        <v>14901235</v>
      </c>
      <c r="C16" s="17">
        <v>11896235</v>
      </c>
    </row>
    <row r="17" spans="1:22" x14ac:dyDescent="0.25">
      <c r="A17" s="5" t="s">
        <v>18</v>
      </c>
      <c r="B17" s="17">
        <v>746000</v>
      </c>
      <c r="C17" s="17">
        <v>746000</v>
      </c>
    </row>
    <row r="18" spans="1:22" x14ac:dyDescent="0.25">
      <c r="A18" s="5" t="s">
        <v>19</v>
      </c>
      <c r="B18" s="17">
        <v>800000</v>
      </c>
      <c r="C18" s="17">
        <v>1400000</v>
      </c>
    </row>
    <row r="19" spans="1:22" ht="18" customHeight="1" x14ac:dyDescent="0.25">
      <c r="A19" s="5" t="s">
        <v>20</v>
      </c>
      <c r="B19" s="17">
        <v>120000</v>
      </c>
      <c r="C19" s="17">
        <v>200000</v>
      </c>
    </row>
    <row r="20" spans="1:22" x14ac:dyDescent="0.25">
      <c r="A20" s="5" t="s">
        <v>21</v>
      </c>
      <c r="B20" s="17">
        <v>6112537</v>
      </c>
      <c r="C20" s="17">
        <v>2775089</v>
      </c>
    </row>
    <row r="21" spans="1:22" x14ac:dyDescent="0.25">
      <c r="A21" s="5" t="s">
        <v>22</v>
      </c>
      <c r="B21" s="17">
        <v>12846000</v>
      </c>
      <c r="C21" s="17">
        <v>1708000</v>
      </c>
    </row>
    <row r="22" spans="1:22" x14ac:dyDescent="0.25">
      <c r="A22" s="5" t="s">
        <v>23</v>
      </c>
      <c r="B22" s="17">
        <v>12314720</v>
      </c>
      <c r="C22" s="17">
        <v>2864720</v>
      </c>
    </row>
    <row r="23" spans="1:22" x14ac:dyDescent="0.25">
      <c r="A23" s="5" t="s">
        <v>24</v>
      </c>
      <c r="B23" s="17">
        <v>7871329</v>
      </c>
      <c r="C23" s="17">
        <v>10834329</v>
      </c>
    </row>
    <row r="24" spans="1:22" x14ac:dyDescent="0.25">
      <c r="A24" s="5" t="s">
        <v>25</v>
      </c>
      <c r="B24" s="17">
        <v>1350000</v>
      </c>
      <c r="C24" s="17">
        <v>2320000</v>
      </c>
      <c r="D24" s="17">
        <v>2179000</v>
      </c>
      <c r="E24" s="17">
        <v>2179000</v>
      </c>
      <c r="F24" s="17">
        <v>2179000</v>
      </c>
      <c r="G24" s="17">
        <v>2179000</v>
      </c>
      <c r="H24" s="17">
        <v>2179000</v>
      </c>
      <c r="I24" s="17">
        <v>2179000</v>
      </c>
      <c r="J24" s="17">
        <v>2179000</v>
      </c>
      <c r="K24" s="17">
        <v>2179000</v>
      </c>
      <c r="L24" s="17">
        <v>2179000</v>
      </c>
      <c r="M24" s="17">
        <v>2179000</v>
      </c>
      <c r="N24" s="17">
        <v>2179000</v>
      </c>
      <c r="O24" s="17">
        <v>2179000</v>
      </c>
      <c r="P24" s="17">
        <v>2179000</v>
      </c>
      <c r="Q24" s="17">
        <v>2179000</v>
      </c>
      <c r="R24" s="17">
        <v>2179000</v>
      </c>
      <c r="S24" s="17">
        <v>2179000</v>
      </c>
      <c r="T24" s="17">
        <v>2179000</v>
      </c>
      <c r="U24" s="17">
        <v>2179000</v>
      </c>
      <c r="V24" s="17">
        <v>2179000</v>
      </c>
    </row>
    <row r="25" spans="1:22" x14ac:dyDescent="0.25">
      <c r="A25" s="2" t="s">
        <v>26</v>
      </c>
      <c r="B25" s="13">
        <f>SUM(B26:B34)</f>
        <v>7172253</v>
      </c>
      <c r="C25" s="13">
        <f>SUM(C26:C34)</f>
        <v>7551853</v>
      </c>
    </row>
    <row r="26" spans="1:22" x14ac:dyDescent="0.25">
      <c r="A26" s="5" t="s">
        <v>27</v>
      </c>
      <c r="B26" s="17">
        <v>366253</v>
      </c>
      <c r="C26" s="17">
        <v>466253</v>
      </c>
    </row>
    <row r="27" spans="1:22" x14ac:dyDescent="0.25">
      <c r="A27" s="5" t="s">
        <v>28</v>
      </c>
      <c r="B27" s="17">
        <v>424000</v>
      </c>
      <c r="C27" s="17">
        <v>450000</v>
      </c>
    </row>
    <row r="28" spans="1:22" x14ac:dyDescent="0.25">
      <c r="A28" s="5" t="s">
        <v>29</v>
      </c>
      <c r="B28" s="17">
        <v>190000</v>
      </c>
      <c r="C28" s="17">
        <v>390000</v>
      </c>
      <c r="D28" s="17">
        <v>370000</v>
      </c>
      <c r="E28" s="17">
        <v>370000</v>
      </c>
      <c r="F28" s="17">
        <v>370000</v>
      </c>
      <c r="G28" s="17">
        <v>370000</v>
      </c>
      <c r="H28" s="17">
        <v>370000</v>
      </c>
      <c r="I28" s="17">
        <v>370000</v>
      </c>
      <c r="J28" s="17">
        <v>370000</v>
      </c>
      <c r="K28" s="17">
        <v>370000</v>
      </c>
      <c r="L28" s="17">
        <v>370000</v>
      </c>
      <c r="M28" s="17">
        <v>370000</v>
      </c>
      <c r="N28" s="17">
        <v>370000</v>
      </c>
      <c r="O28" s="17">
        <v>370000</v>
      </c>
      <c r="P28" s="17">
        <v>370000</v>
      </c>
      <c r="Q28" s="17">
        <v>370000</v>
      </c>
      <c r="R28" s="17">
        <v>370000</v>
      </c>
      <c r="S28" s="17">
        <v>370000</v>
      </c>
      <c r="T28" s="17">
        <v>370000</v>
      </c>
      <c r="U28" s="17">
        <v>370000</v>
      </c>
      <c r="V28" s="17">
        <v>370000</v>
      </c>
    </row>
    <row r="29" spans="1:22" x14ac:dyDescent="0.25">
      <c r="A29" s="5" t="s">
        <v>30</v>
      </c>
      <c r="B29" s="17">
        <v>100000</v>
      </c>
      <c r="C29" s="17">
        <v>100000</v>
      </c>
    </row>
    <row r="30" spans="1:22" x14ac:dyDescent="0.25">
      <c r="A30" s="5" t="s">
        <v>31</v>
      </c>
      <c r="B30" s="17">
        <v>550000</v>
      </c>
      <c r="C30" s="17">
        <v>550000</v>
      </c>
    </row>
    <row r="31" spans="1:22" x14ac:dyDescent="0.25">
      <c r="A31" s="5" t="s">
        <v>32</v>
      </c>
      <c r="B31" s="17"/>
      <c r="C31" s="17">
        <v>30000</v>
      </c>
    </row>
    <row r="32" spans="1:22" x14ac:dyDescent="0.25">
      <c r="A32" s="5" t="s">
        <v>33</v>
      </c>
      <c r="B32" s="17">
        <v>4604000</v>
      </c>
      <c r="C32" s="17">
        <v>4604000</v>
      </c>
    </row>
    <row r="33" spans="1:22" x14ac:dyDescent="0.25">
      <c r="A33" s="5" t="s">
        <v>34</v>
      </c>
      <c r="B33" s="17"/>
      <c r="C33" s="17"/>
    </row>
    <row r="34" spans="1:22" x14ac:dyDescent="0.25">
      <c r="A34" s="5" t="s">
        <v>35</v>
      </c>
      <c r="B34" s="17">
        <v>938000</v>
      </c>
      <c r="C34" s="17">
        <v>961600</v>
      </c>
      <c r="D34" s="17">
        <v>815000</v>
      </c>
      <c r="E34" s="17">
        <v>815000</v>
      </c>
      <c r="F34" s="17">
        <v>815000</v>
      </c>
      <c r="G34" s="17">
        <v>815000</v>
      </c>
      <c r="H34" s="17">
        <v>815000</v>
      </c>
      <c r="I34" s="17">
        <v>815000</v>
      </c>
      <c r="J34" s="17">
        <v>815000</v>
      </c>
      <c r="K34" s="17">
        <v>815000</v>
      </c>
      <c r="L34" s="17">
        <v>815000</v>
      </c>
      <c r="M34" s="17">
        <v>815000</v>
      </c>
      <c r="N34" s="17">
        <v>815000</v>
      </c>
      <c r="O34" s="17">
        <v>815000</v>
      </c>
      <c r="P34" s="17">
        <v>815000</v>
      </c>
      <c r="Q34" s="17">
        <v>815000</v>
      </c>
      <c r="R34" s="17">
        <v>815000</v>
      </c>
      <c r="S34" s="17">
        <v>815000</v>
      </c>
      <c r="T34" s="17">
        <v>815000</v>
      </c>
      <c r="U34" s="17">
        <v>815000</v>
      </c>
      <c r="V34" s="17">
        <v>815000</v>
      </c>
    </row>
    <row r="35" spans="1:22" x14ac:dyDescent="0.25">
      <c r="A35" s="2" t="s">
        <v>36</v>
      </c>
      <c r="B35" s="13">
        <f>SUM(B36:B42)</f>
        <v>2000000</v>
      </c>
      <c r="C35" s="13">
        <f>SUM(C36:C50)</f>
        <v>23164466.670000002</v>
      </c>
    </row>
    <row r="36" spans="1:22" x14ac:dyDescent="0.25">
      <c r="A36" s="5" t="s">
        <v>37</v>
      </c>
      <c r="B36" s="17">
        <v>2000000</v>
      </c>
      <c r="C36" s="17">
        <v>23164466.670000002</v>
      </c>
    </row>
    <row r="37" spans="1:22" x14ac:dyDescent="0.25">
      <c r="A37" s="5" t="s">
        <v>38</v>
      </c>
      <c r="B37" s="17"/>
      <c r="C37" s="17"/>
    </row>
    <row r="38" spans="1:22" x14ac:dyDescent="0.25">
      <c r="A38" s="5" t="s">
        <v>39</v>
      </c>
      <c r="B38" s="17"/>
      <c r="C38" s="17"/>
    </row>
    <row r="39" spans="1:22" x14ac:dyDescent="0.25">
      <c r="A39" s="5" t="s">
        <v>40</v>
      </c>
      <c r="B39" s="17"/>
      <c r="C39" s="17"/>
    </row>
    <row r="40" spans="1:22" x14ac:dyDescent="0.25">
      <c r="A40" s="5" t="s">
        <v>41</v>
      </c>
      <c r="B40" s="17"/>
      <c r="C40" s="17"/>
    </row>
    <row r="41" spans="1:22" x14ac:dyDescent="0.25">
      <c r="A41" s="5" t="s">
        <v>42</v>
      </c>
      <c r="B41" s="17"/>
      <c r="C41" s="17"/>
    </row>
    <row r="42" spans="1:22" x14ac:dyDescent="0.25">
      <c r="A42" s="5" t="s">
        <v>43</v>
      </c>
      <c r="B42" s="17"/>
      <c r="C42" s="17"/>
    </row>
    <row r="43" spans="1:22" x14ac:dyDescent="0.25">
      <c r="A43" s="2" t="s">
        <v>44</v>
      </c>
      <c r="B43" s="13">
        <f>SUM(B44:B50)</f>
        <v>0</v>
      </c>
      <c r="C43" s="13">
        <f>SUM(C44:C50)</f>
        <v>0</v>
      </c>
    </row>
    <row r="44" spans="1:22" x14ac:dyDescent="0.25">
      <c r="A44" s="5" t="s">
        <v>45</v>
      </c>
      <c r="B44" s="17"/>
      <c r="C44" s="17"/>
    </row>
    <row r="45" spans="1:22" x14ac:dyDescent="0.25">
      <c r="A45" s="5" t="s">
        <v>46</v>
      </c>
      <c r="B45" s="17"/>
      <c r="C45" s="17"/>
    </row>
    <row r="46" spans="1:22" x14ac:dyDescent="0.25">
      <c r="A46" s="5" t="s">
        <v>47</v>
      </c>
      <c r="B46" s="17"/>
      <c r="C46" s="17"/>
    </row>
    <row r="47" spans="1:22" x14ac:dyDescent="0.25">
      <c r="A47" s="5" t="s">
        <v>48</v>
      </c>
      <c r="B47" s="17"/>
      <c r="C47" s="17"/>
    </row>
    <row r="48" spans="1:22" x14ac:dyDescent="0.25">
      <c r="A48" s="5" t="s">
        <v>49</v>
      </c>
      <c r="B48" s="17"/>
      <c r="C48" s="17"/>
    </row>
    <row r="49" spans="1:24" x14ac:dyDescent="0.25">
      <c r="A49" s="5" t="s">
        <v>50</v>
      </c>
      <c r="B49" s="17"/>
      <c r="C49" s="17"/>
    </row>
    <row r="50" spans="1:24" x14ac:dyDescent="0.25">
      <c r="A50" s="5" t="s">
        <v>51</v>
      </c>
      <c r="B50" s="17"/>
      <c r="C50" s="17"/>
    </row>
    <row r="51" spans="1:24" x14ac:dyDescent="0.25">
      <c r="A51" s="2" t="s">
        <v>52</v>
      </c>
      <c r="B51" s="13">
        <f>SUM(B52:B60)</f>
        <v>16728938</v>
      </c>
      <c r="C51" s="13">
        <f>SUM(C52:C60)</f>
        <v>4151958.67</v>
      </c>
    </row>
    <row r="52" spans="1:24" x14ac:dyDescent="0.25">
      <c r="A52" s="5" t="s">
        <v>53</v>
      </c>
      <c r="B52" s="17">
        <v>15086972</v>
      </c>
      <c r="C52" s="17">
        <v>3709992.67</v>
      </c>
      <c r="D52" s="17">
        <v>90000</v>
      </c>
      <c r="E52" s="17">
        <v>90000</v>
      </c>
      <c r="F52" s="17">
        <v>90000</v>
      </c>
      <c r="G52" s="17">
        <v>90000</v>
      </c>
      <c r="H52" s="17">
        <v>90000</v>
      </c>
      <c r="I52" s="17">
        <v>90000</v>
      </c>
      <c r="J52" s="17">
        <v>90000</v>
      </c>
      <c r="K52" s="17">
        <v>90000</v>
      </c>
      <c r="L52" s="17">
        <v>90000</v>
      </c>
      <c r="M52" s="17">
        <v>90000</v>
      </c>
      <c r="N52" s="17">
        <v>90000</v>
      </c>
      <c r="O52" s="17">
        <v>90000</v>
      </c>
      <c r="P52" s="17">
        <v>90000</v>
      </c>
      <c r="Q52" s="17">
        <v>90000</v>
      </c>
      <c r="R52" s="17">
        <v>90000</v>
      </c>
      <c r="S52" s="17">
        <v>90000</v>
      </c>
      <c r="T52" s="17">
        <v>90000</v>
      </c>
      <c r="U52" s="17">
        <v>90000</v>
      </c>
      <c r="V52" s="17">
        <v>90000</v>
      </c>
    </row>
    <row r="53" spans="1:24" x14ac:dyDescent="0.25">
      <c r="A53" s="5" t="s">
        <v>54</v>
      </c>
      <c r="B53" s="17">
        <v>1641966</v>
      </c>
      <c r="C53" s="17">
        <v>441966</v>
      </c>
    </row>
    <row r="54" spans="1:24" x14ac:dyDescent="0.25">
      <c r="A54" s="5" t="s">
        <v>55</v>
      </c>
      <c r="B54" s="17"/>
      <c r="C54" s="17"/>
    </row>
    <row r="55" spans="1:24" x14ac:dyDescent="0.25">
      <c r="A55" s="5" t="s">
        <v>56</v>
      </c>
      <c r="B55" s="17"/>
      <c r="C55" s="17"/>
    </row>
    <row r="56" spans="1:24" x14ac:dyDescent="0.25">
      <c r="A56" s="5" t="s">
        <v>57</v>
      </c>
      <c r="B56" s="17"/>
      <c r="C56" s="17"/>
    </row>
    <row r="57" spans="1:24" x14ac:dyDescent="0.25">
      <c r="A57" s="5" t="s">
        <v>58</v>
      </c>
      <c r="B57" s="17"/>
      <c r="C57" s="17"/>
      <c r="D57" s="17">
        <v>50000</v>
      </c>
      <c r="E57" s="17">
        <v>50000</v>
      </c>
      <c r="F57" s="17">
        <v>50000</v>
      </c>
      <c r="G57" s="17">
        <v>50000</v>
      </c>
      <c r="H57" s="17">
        <v>50000</v>
      </c>
      <c r="I57" s="17">
        <v>50000</v>
      </c>
      <c r="J57" s="17">
        <v>50000</v>
      </c>
      <c r="K57" s="17">
        <v>50000</v>
      </c>
      <c r="L57" s="17">
        <v>50000</v>
      </c>
      <c r="M57" s="17">
        <v>50000</v>
      </c>
      <c r="N57" s="17">
        <v>50000</v>
      </c>
      <c r="O57" s="17">
        <v>50000</v>
      </c>
      <c r="P57" s="17">
        <v>50000</v>
      </c>
      <c r="Q57" s="17">
        <v>50000</v>
      </c>
      <c r="R57" s="17">
        <v>50000</v>
      </c>
      <c r="S57" s="17">
        <v>50000</v>
      </c>
      <c r="T57" s="17">
        <v>50000</v>
      </c>
      <c r="U57" s="17">
        <v>50000</v>
      </c>
      <c r="V57" s="17">
        <v>50000</v>
      </c>
    </row>
    <row r="58" spans="1:24" x14ac:dyDescent="0.25">
      <c r="A58" s="5" t="s">
        <v>59</v>
      </c>
      <c r="B58" s="17"/>
      <c r="C58" s="17"/>
    </row>
    <row r="59" spans="1:24" x14ac:dyDescent="0.25">
      <c r="A59" s="5" t="s">
        <v>60</v>
      </c>
      <c r="B59" s="17"/>
      <c r="C59" s="17"/>
      <c r="X59" s="16"/>
    </row>
    <row r="60" spans="1:24" x14ac:dyDescent="0.25">
      <c r="A60" s="5" t="s">
        <v>61</v>
      </c>
      <c r="B60" s="17"/>
      <c r="C60" s="17"/>
    </row>
    <row r="61" spans="1:24" x14ac:dyDescent="0.25">
      <c r="A61" s="2" t="s">
        <v>62</v>
      </c>
      <c r="B61" s="13">
        <v>0</v>
      </c>
      <c r="C61" s="14">
        <v>0</v>
      </c>
    </row>
    <row r="62" spans="1:24" x14ac:dyDescent="0.25">
      <c r="A62" s="5" t="s">
        <v>63</v>
      </c>
      <c r="B62" s="17"/>
      <c r="C62" s="14"/>
    </row>
    <row r="63" spans="1:24" x14ac:dyDescent="0.25">
      <c r="A63" s="5" t="s">
        <v>64</v>
      </c>
      <c r="B63" s="17"/>
      <c r="C63" s="14"/>
    </row>
    <row r="64" spans="1:24" x14ac:dyDescent="0.25">
      <c r="A64" s="5" t="s">
        <v>65</v>
      </c>
      <c r="B64" s="17"/>
      <c r="C64" s="14"/>
    </row>
    <row r="65" spans="1:3" ht="30" x14ac:dyDescent="0.25">
      <c r="A65" s="5" t="s">
        <v>66</v>
      </c>
      <c r="B65" s="17"/>
      <c r="C65" s="14"/>
    </row>
    <row r="66" spans="1:3" x14ac:dyDescent="0.25">
      <c r="A66" s="2" t="s">
        <v>67</v>
      </c>
      <c r="B66" s="13">
        <v>0</v>
      </c>
      <c r="C66" s="14">
        <v>0</v>
      </c>
    </row>
    <row r="67" spans="1:3" x14ac:dyDescent="0.25">
      <c r="A67" s="5" t="s">
        <v>68</v>
      </c>
      <c r="B67" s="17"/>
      <c r="C67" s="14"/>
    </row>
    <row r="68" spans="1:3" x14ac:dyDescent="0.25">
      <c r="A68" s="5" t="s">
        <v>69</v>
      </c>
      <c r="B68" s="17"/>
      <c r="C68" s="14"/>
    </row>
    <row r="69" spans="1:3" x14ac:dyDescent="0.25">
      <c r="A69" s="2" t="s">
        <v>70</v>
      </c>
      <c r="B69" s="13"/>
      <c r="C69" s="14"/>
    </row>
    <row r="70" spans="1:3" x14ac:dyDescent="0.25">
      <c r="A70" s="5" t="s">
        <v>71</v>
      </c>
      <c r="B70" s="17"/>
      <c r="C70" s="14"/>
    </row>
    <row r="71" spans="1:3" x14ac:dyDescent="0.25">
      <c r="A71" s="5" t="s">
        <v>72</v>
      </c>
      <c r="B71" s="17"/>
      <c r="C71" s="14"/>
    </row>
    <row r="72" spans="1:3" x14ac:dyDescent="0.25">
      <c r="A72" s="5" t="s">
        <v>73</v>
      </c>
      <c r="B72" s="17"/>
      <c r="C72" s="14"/>
    </row>
    <row r="73" spans="1:3" x14ac:dyDescent="0.25">
      <c r="A73" s="50" t="s">
        <v>74</v>
      </c>
      <c r="B73" s="19">
        <f>B9+B15+B25+B35+B51</f>
        <v>234606226</v>
      </c>
      <c r="C73" s="19">
        <f>C9+C15+C25+C35+C51</f>
        <v>219149459.40000001</v>
      </c>
    </row>
    <row r="74" spans="1:3" x14ac:dyDescent="0.25">
      <c r="A74" s="29"/>
      <c r="B74" s="30">
        <v>0</v>
      </c>
      <c r="C74" s="30">
        <v>0</v>
      </c>
    </row>
    <row r="75" spans="1:3" ht="12" customHeight="1" x14ac:dyDescent="0.25">
      <c r="A75" s="3"/>
      <c r="B75" s="17">
        <v>0</v>
      </c>
      <c r="C75" s="14">
        <v>0</v>
      </c>
    </row>
    <row r="76" spans="1:3" x14ac:dyDescent="0.25">
      <c r="A76" s="2" t="s">
        <v>75</v>
      </c>
      <c r="B76" s="26">
        <v>0</v>
      </c>
      <c r="C76" s="27">
        <v>0</v>
      </c>
    </row>
    <row r="77" spans="1:3" x14ac:dyDescent="0.25">
      <c r="A77" s="2" t="s">
        <v>76</v>
      </c>
      <c r="B77" s="26">
        <v>0</v>
      </c>
      <c r="C77" s="27">
        <v>0</v>
      </c>
    </row>
    <row r="78" spans="1:3" x14ac:dyDescent="0.25">
      <c r="A78" s="5" t="s">
        <v>77</v>
      </c>
      <c r="B78" s="17"/>
      <c r="C78" s="14"/>
    </row>
    <row r="79" spans="1:3" x14ac:dyDescent="0.25">
      <c r="A79" s="5" t="s">
        <v>78</v>
      </c>
      <c r="B79" s="17"/>
      <c r="C79" s="14"/>
    </row>
    <row r="80" spans="1:3" x14ac:dyDescent="0.25">
      <c r="A80" s="2" t="s">
        <v>79</v>
      </c>
      <c r="B80" s="13">
        <v>0</v>
      </c>
      <c r="C80" s="14">
        <v>0</v>
      </c>
    </row>
    <row r="81" spans="1:3" x14ac:dyDescent="0.25">
      <c r="A81" s="5" t="s">
        <v>80</v>
      </c>
      <c r="B81" s="17"/>
      <c r="C81" s="14"/>
    </row>
    <row r="82" spans="1:3" x14ac:dyDescent="0.25">
      <c r="A82" s="5" t="s">
        <v>81</v>
      </c>
      <c r="B82" s="17"/>
      <c r="C82" s="14"/>
    </row>
    <row r="83" spans="1:3" x14ac:dyDescent="0.25">
      <c r="A83" s="2" t="s">
        <v>82</v>
      </c>
      <c r="B83" s="13">
        <v>0</v>
      </c>
      <c r="C83" s="14">
        <v>0</v>
      </c>
    </row>
    <row r="84" spans="1:3" x14ac:dyDescent="0.25">
      <c r="A84" s="5" t="s">
        <v>83</v>
      </c>
      <c r="B84" s="17"/>
      <c r="C84" s="14"/>
    </row>
    <row r="85" spans="1:3" x14ac:dyDescent="0.25">
      <c r="A85" s="7" t="s">
        <v>84</v>
      </c>
      <c r="B85" s="18">
        <v>0</v>
      </c>
      <c r="C85" s="18">
        <v>0</v>
      </c>
    </row>
    <row r="86" spans="1:3" x14ac:dyDescent="0.25">
      <c r="B86" s="14"/>
      <c r="C86" s="14"/>
    </row>
    <row r="87" spans="1:3" ht="15.75" x14ac:dyDescent="0.25">
      <c r="A87" s="8" t="s">
        <v>85</v>
      </c>
      <c r="B87" s="19">
        <f>SUM(B9+B15+B25+B35+B51)</f>
        <v>234606226</v>
      </c>
      <c r="C87" s="19">
        <f>SUM(C9+C15+C25+C35+C51)</f>
        <v>219149459.40000001</v>
      </c>
    </row>
    <row r="88" spans="1:3" x14ac:dyDescent="0.25">
      <c r="A88" t="s">
        <v>86</v>
      </c>
      <c r="B88" s="14" t="s">
        <v>87</v>
      </c>
      <c r="C88" s="14"/>
    </row>
    <row r="90" spans="1:3" x14ac:dyDescent="0.25">
      <c r="A90" t="s">
        <v>88</v>
      </c>
      <c r="B90" t="s">
        <v>89</v>
      </c>
    </row>
    <row r="94" spans="1:3" ht="9.75" customHeight="1" x14ac:dyDescent="0.25">
      <c r="A94" t="s">
        <v>90</v>
      </c>
      <c r="B94" t="s">
        <v>91</v>
      </c>
    </row>
    <row r="95" spans="1:3" x14ac:dyDescent="0.25">
      <c r="A95" s="21" t="s">
        <v>118</v>
      </c>
      <c r="B95" s="21" t="s">
        <v>123</v>
      </c>
    </row>
    <row r="96" spans="1:3" x14ac:dyDescent="0.25">
      <c r="A96" t="s">
        <v>113</v>
      </c>
      <c r="B96" t="s">
        <v>92</v>
      </c>
    </row>
    <row r="98" spans="1:11" x14ac:dyDescent="0.25">
      <c r="A98" s="62" t="s">
        <v>93</v>
      </c>
      <c r="B98" s="62"/>
      <c r="C98" s="62"/>
    </row>
    <row r="99" spans="1:11" x14ac:dyDescent="0.25">
      <c r="A99" s="31"/>
      <c r="B99" s="31"/>
      <c r="C99" s="31"/>
    </row>
    <row r="100" spans="1:11" x14ac:dyDescent="0.25">
      <c r="A100" s="31"/>
      <c r="B100" s="51"/>
      <c r="C100" s="31"/>
    </row>
    <row r="101" spans="1:11" x14ac:dyDescent="0.25">
      <c r="A101" s="28"/>
      <c r="B101" s="28"/>
      <c r="C101" s="28"/>
    </row>
    <row r="102" spans="1:11" x14ac:dyDescent="0.25">
      <c r="A102" s="25" t="s">
        <v>94</v>
      </c>
      <c r="B102" s="25"/>
      <c r="C102" s="25"/>
    </row>
    <row r="103" spans="1:11" x14ac:dyDescent="0.25">
      <c r="A103" s="63" t="s">
        <v>115</v>
      </c>
      <c r="B103" s="63"/>
      <c r="C103" s="63"/>
    </row>
    <row r="104" spans="1:11" x14ac:dyDescent="0.25">
      <c r="A104" s="62" t="s">
        <v>116</v>
      </c>
      <c r="B104" s="62"/>
      <c r="C104" s="62"/>
    </row>
    <row r="106" spans="1:11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1:11" ht="15.75" x14ac:dyDescent="0.25">
      <c r="A107" s="58" t="s">
        <v>124</v>
      </c>
      <c r="B107" s="58"/>
      <c r="C107" s="58"/>
      <c r="D107" s="58"/>
      <c r="E107" s="58"/>
      <c r="F107" s="58"/>
      <c r="G107" s="58"/>
    </row>
    <row r="108" spans="1:11" x14ac:dyDescent="0.25">
      <c r="A108" s="57" t="s">
        <v>125</v>
      </c>
      <c r="B108" s="57"/>
      <c r="C108" s="57"/>
      <c r="D108" s="57"/>
      <c r="E108" s="57"/>
      <c r="F108" s="57"/>
      <c r="G108" s="57"/>
    </row>
    <row r="109" spans="1:11" x14ac:dyDescent="0.25">
      <c r="A109" s="57"/>
      <c r="B109" s="57"/>
      <c r="C109" s="57"/>
      <c r="D109" s="57"/>
      <c r="E109" s="57"/>
      <c r="F109" s="57"/>
      <c r="G109" s="57"/>
    </row>
    <row r="110" spans="1:11" ht="15.75" x14ac:dyDescent="0.25">
      <c r="A110" s="58"/>
      <c r="B110" s="58"/>
      <c r="C110" s="58"/>
      <c r="D110" s="58"/>
      <c r="E110" s="58"/>
      <c r="F110" s="58"/>
      <c r="G110" s="58"/>
    </row>
    <row r="111" spans="1:11" x14ac:dyDescent="0.25">
      <c r="A111" s="57"/>
      <c r="B111" s="57"/>
      <c r="C111" s="57"/>
      <c r="D111" s="57"/>
      <c r="E111" s="57"/>
      <c r="F111" s="57"/>
      <c r="G111" s="57"/>
    </row>
    <row r="112" spans="1:11" x14ac:dyDescent="0.25">
      <c r="A112" s="57"/>
      <c r="B112" s="57"/>
      <c r="C112" s="57"/>
      <c r="D112" s="57"/>
      <c r="E112" s="57"/>
      <c r="F112" s="57"/>
      <c r="G112" s="57"/>
    </row>
  </sheetData>
  <mergeCells count="18">
    <mergeCell ref="A107:G107"/>
    <mergeCell ref="J3:L3"/>
    <mergeCell ref="M3:N3"/>
    <mergeCell ref="A98:C98"/>
    <mergeCell ref="A103:C103"/>
    <mergeCell ref="A104:C104"/>
    <mergeCell ref="D3:F3"/>
    <mergeCell ref="G3:I3"/>
    <mergeCell ref="A1:C1"/>
    <mergeCell ref="A2:C2"/>
    <mergeCell ref="A5:C5"/>
    <mergeCell ref="A3:C3"/>
    <mergeCell ref="A4:C4"/>
    <mergeCell ref="A108:G108"/>
    <mergeCell ref="A109:G109"/>
    <mergeCell ref="A110:G110"/>
    <mergeCell ref="A111:G111"/>
    <mergeCell ref="A112:G11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4"/>
  <sheetViews>
    <sheetView showGridLines="0" topLeftCell="A89" zoomScale="75" zoomScaleNormal="75" workbookViewId="0">
      <selection activeCell="G54" sqref="G54"/>
    </sheetView>
  </sheetViews>
  <sheetFormatPr baseColWidth="10" defaultColWidth="9.140625" defaultRowHeight="15" x14ac:dyDescent="0.25"/>
  <cols>
    <col min="1" max="1" width="39.28515625" customWidth="1"/>
    <col min="2" max="2" width="20.140625" customWidth="1"/>
    <col min="3" max="3" width="20.85546875" customWidth="1"/>
    <col min="4" max="4" width="15.140625" bestFit="1" customWidth="1"/>
    <col min="5" max="5" width="16.140625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"/>
    </row>
    <row r="2" spans="1:28" ht="18.75" customHeight="1" x14ac:dyDescent="0.3">
      <c r="A2" s="65" t="s">
        <v>95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"/>
    </row>
    <row r="3" spans="1:28" ht="15.75" customHeight="1" x14ac:dyDescent="0.25">
      <c r="A3" s="61" t="s">
        <v>96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11"/>
    </row>
    <row r="4" spans="1:28" ht="15.75" x14ac:dyDescent="0.25">
      <c r="A4" s="61" t="s">
        <v>121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11"/>
    </row>
    <row r="5" spans="1:28" x14ac:dyDescent="0.25">
      <c r="A5" s="60" t="s">
        <v>97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11"/>
    </row>
    <row r="6" spans="1:28" ht="15" customHeight="1" x14ac:dyDescent="0.25">
      <c r="D6" s="16"/>
      <c r="Q6" s="11"/>
    </row>
    <row r="7" spans="1:28" ht="31.5" x14ac:dyDescent="0.25">
      <c r="A7" s="9" t="s">
        <v>6</v>
      </c>
      <c r="B7" s="10" t="s">
        <v>119</v>
      </c>
      <c r="C7" s="10" t="s">
        <v>120</v>
      </c>
      <c r="D7" s="10" t="s">
        <v>98</v>
      </c>
      <c r="E7" s="10" t="s">
        <v>99</v>
      </c>
      <c r="F7" s="10" t="s">
        <v>100</v>
      </c>
      <c r="G7" s="10" t="s">
        <v>101</v>
      </c>
      <c r="H7" s="10" t="s">
        <v>102</v>
      </c>
      <c r="I7" s="10" t="s">
        <v>103</v>
      </c>
      <c r="J7" s="10" t="s">
        <v>104</v>
      </c>
      <c r="K7" s="10" t="s">
        <v>105</v>
      </c>
      <c r="L7" s="10" t="s">
        <v>106</v>
      </c>
      <c r="M7" s="10" t="s">
        <v>107</v>
      </c>
      <c r="N7" s="10" t="s">
        <v>108</v>
      </c>
      <c r="O7" s="10" t="s">
        <v>109</v>
      </c>
      <c r="P7" s="10" t="s">
        <v>110</v>
      </c>
      <c r="AA7" s="16"/>
      <c r="AB7" s="16"/>
    </row>
    <row r="8" spans="1:28" x14ac:dyDescent="0.25">
      <c r="A8" s="1" t="s">
        <v>9</v>
      </c>
      <c r="B8" s="1"/>
      <c r="C8" s="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30" x14ac:dyDescent="0.25">
      <c r="A9" s="2" t="s">
        <v>10</v>
      </c>
      <c r="B9" s="13">
        <f>B10+B11+B14</f>
        <v>151643214</v>
      </c>
      <c r="C9" s="13">
        <f>C10+C11+C14</f>
        <v>149536808.06</v>
      </c>
      <c r="D9" s="13">
        <f>SUM(D10:D14)</f>
        <v>9341778.5899999999</v>
      </c>
      <c r="E9" s="13">
        <f>SUM(E10:E14)</f>
        <v>9181038.2899999991</v>
      </c>
      <c r="F9" s="13">
        <f t="shared" ref="F9:I9" si="0">SUM(F10:F14)</f>
        <v>9469291</v>
      </c>
      <c r="G9" s="13">
        <f t="shared" si="0"/>
        <v>19157699.789999999</v>
      </c>
      <c r="H9" s="13">
        <f t="shared" si="0"/>
        <v>13310508.73</v>
      </c>
      <c r="I9" s="13">
        <f t="shared" si="0"/>
        <v>0</v>
      </c>
      <c r="J9" s="13">
        <f>SUM(J10:J14)</f>
        <v>0</v>
      </c>
      <c r="K9" s="13">
        <f t="shared" ref="K9:O9" si="1">+K10+K11+K12+K13+K14</f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>SUM(D9:O9)</f>
        <v>60460316.400000006</v>
      </c>
      <c r="S9" s="15"/>
    </row>
    <row r="10" spans="1:28" s="21" customFormat="1" x14ac:dyDescent="0.25">
      <c r="A10" s="44" t="s">
        <v>11</v>
      </c>
      <c r="B10" s="40">
        <v>116064251</v>
      </c>
      <c r="C10" s="40">
        <v>108787298.73</v>
      </c>
      <c r="D10" s="13">
        <v>7905898.3399999999</v>
      </c>
      <c r="E10" s="13">
        <v>7757100</v>
      </c>
      <c r="F10" s="13">
        <v>8048900</v>
      </c>
      <c r="G10" s="45">
        <v>10360082.83</v>
      </c>
      <c r="H10" s="45">
        <v>10881450</v>
      </c>
      <c r="I10" s="45"/>
      <c r="J10" s="45"/>
      <c r="K10" s="45"/>
      <c r="L10" s="45"/>
      <c r="M10" s="45"/>
      <c r="N10" s="45"/>
      <c r="O10" s="13"/>
      <c r="P10" s="13">
        <f t="shared" ref="P10:P73" si="2">SUM(D10:O10)</f>
        <v>44953431.170000002</v>
      </c>
    </row>
    <row r="11" spans="1:28" x14ac:dyDescent="0.25">
      <c r="A11" s="5" t="s">
        <v>12</v>
      </c>
      <c r="B11" s="42">
        <v>18980890</v>
      </c>
      <c r="C11" s="42">
        <v>23284609</v>
      </c>
      <c r="D11" s="17">
        <v>248000</v>
      </c>
      <c r="E11" s="17">
        <v>248000</v>
      </c>
      <c r="F11" s="14">
        <v>248000</v>
      </c>
      <c r="G11" s="14">
        <v>7239599.9699999997</v>
      </c>
      <c r="H11" s="14">
        <v>801083.33</v>
      </c>
      <c r="I11" s="14"/>
      <c r="J11" s="14"/>
      <c r="K11" s="14"/>
      <c r="L11" s="14"/>
      <c r="M11" s="14"/>
      <c r="N11" s="14"/>
      <c r="O11" s="13"/>
      <c r="P11" s="43">
        <f t="shared" si="2"/>
        <v>8784683.2999999989</v>
      </c>
    </row>
    <row r="12" spans="1:28" ht="30" x14ac:dyDescent="0.25">
      <c r="A12" s="5" t="s">
        <v>13</v>
      </c>
      <c r="B12" s="42"/>
      <c r="C12" s="42"/>
      <c r="D12" s="17"/>
      <c r="E12" s="17"/>
      <c r="F12" s="17"/>
      <c r="G12" s="14"/>
      <c r="H12" s="17"/>
      <c r="I12" s="14"/>
      <c r="J12" s="17"/>
      <c r="K12" s="14"/>
      <c r="L12" s="17"/>
      <c r="M12" s="17"/>
      <c r="N12" s="17"/>
      <c r="O12" s="13"/>
      <c r="P12" s="13">
        <f t="shared" si="2"/>
        <v>0</v>
      </c>
    </row>
    <row r="13" spans="1:28" ht="30" x14ac:dyDescent="0.25">
      <c r="A13" s="5" t="s">
        <v>14</v>
      </c>
      <c r="B13" s="42"/>
      <c r="C13" s="42"/>
      <c r="D13" s="17"/>
      <c r="E13" s="17"/>
      <c r="F13" s="17"/>
      <c r="G13" s="14"/>
      <c r="H13" s="17"/>
      <c r="I13" s="14"/>
      <c r="J13" s="17"/>
      <c r="K13" s="14"/>
      <c r="L13" s="17"/>
      <c r="M13" s="17"/>
      <c r="N13" s="17"/>
      <c r="O13" s="17"/>
      <c r="P13" s="13">
        <f t="shared" si="2"/>
        <v>0</v>
      </c>
    </row>
    <row r="14" spans="1:28" ht="30" x14ac:dyDescent="0.25">
      <c r="A14" s="5" t="s">
        <v>15</v>
      </c>
      <c r="B14" s="42">
        <v>16598073</v>
      </c>
      <c r="C14" s="42">
        <v>17464900.329999998</v>
      </c>
      <c r="D14" s="17">
        <v>1187880.25</v>
      </c>
      <c r="E14" s="17">
        <v>1175938.29</v>
      </c>
      <c r="F14" s="17">
        <v>1172391</v>
      </c>
      <c r="G14" s="17">
        <v>1558016.99</v>
      </c>
      <c r="H14" s="17">
        <v>1627975.4</v>
      </c>
      <c r="I14" s="17"/>
      <c r="J14" s="17"/>
      <c r="K14" s="17"/>
      <c r="L14" s="17"/>
      <c r="M14" s="17"/>
      <c r="N14" s="17"/>
      <c r="O14" s="17"/>
      <c r="P14" s="43">
        <f t="shared" si="2"/>
        <v>6722201.9299999997</v>
      </c>
    </row>
    <row r="15" spans="1:28" x14ac:dyDescent="0.25">
      <c r="A15" s="2" t="s">
        <v>16</v>
      </c>
      <c r="B15" s="40">
        <f>B16+B17+B18+B19+B20+B21+B22+B23+B24</f>
        <v>57061821</v>
      </c>
      <c r="C15" s="40">
        <f>C16+C17+C18+C19+C20+C21+C22+C23+C24</f>
        <v>34744373</v>
      </c>
      <c r="D15" s="13">
        <f>SUM(D16:D24)</f>
        <v>378326.1</v>
      </c>
      <c r="E15" s="13">
        <f t="shared" ref="E15" si="3">SUM(E16:E24)</f>
        <v>1052416.03</v>
      </c>
      <c r="F15" s="13">
        <f>SUM(F16:F24)</f>
        <v>3272671.53</v>
      </c>
      <c r="G15" s="13">
        <f t="shared" ref="G15:J15" si="4">SUM(G16:G24)</f>
        <v>3038635.49</v>
      </c>
      <c r="H15" s="13">
        <f t="shared" si="4"/>
        <v>3176407.25</v>
      </c>
      <c r="I15" s="13">
        <f t="shared" si="4"/>
        <v>0</v>
      </c>
      <c r="J15" s="13">
        <f t="shared" si="4"/>
        <v>0</v>
      </c>
      <c r="K15" s="13">
        <f t="shared" ref="K15:O15" si="5">SUM(K16:K24)</f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si="2"/>
        <v>10918456.4</v>
      </c>
    </row>
    <row r="16" spans="1:28" x14ac:dyDescent="0.25">
      <c r="A16" s="5" t="s">
        <v>17</v>
      </c>
      <c r="B16" s="42">
        <v>14901235</v>
      </c>
      <c r="C16" s="42">
        <v>11896235</v>
      </c>
      <c r="D16" s="13">
        <v>321850.09999999998</v>
      </c>
      <c r="E16" s="17">
        <v>718634.93</v>
      </c>
      <c r="F16" s="14">
        <v>864645.5</v>
      </c>
      <c r="G16" s="14">
        <v>818953.58</v>
      </c>
      <c r="H16" s="14">
        <v>830534.39</v>
      </c>
      <c r="I16" s="14"/>
      <c r="J16" s="14"/>
      <c r="K16" s="14"/>
      <c r="L16" s="17"/>
      <c r="M16" s="14"/>
      <c r="N16" s="14"/>
      <c r="O16" s="14"/>
      <c r="P16" s="43">
        <f t="shared" si="2"/>
        <v>3554618.5</v>
      </c>
    </row>
    <row r="17" spans="1:16" ht="30" x14ac:dyDescent="0.25">
      <c r="A17" s="5" t="s">
        <v>18</v>
      </c>
      <c r="B17" s="42">
        <v>746000</v>
      </c>
      <c r="C17" s="42">
        <v>746000</v>
      </c>
      <c r="D17" s="13"/>
      <c r="E17" s="17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43">
        <f t="shared" si="2"/>
        <v>0</v>
      </c>
    </row>
    <row r="18" spans="1:16" x14ac:dyDescent="0.25">
      <c r="A18" s="5" t="s">
        <v>19</v>
      </c>
      <c r="B18" s="42">
        <v>800000</v>
      </c>
      <c r="C18" s="42">
        <v>1400000</v>
      </c>
      <c r="D18" s="13"/>
      <c r="E18" s="17"/>
      <c r="F18" s="14"/>
      <c r="G18" s="14">
        <v>102666.24000000001</v>
      </c>
      <c r="H18" s="14">
        <v>182600</v>
      </c>
      <c r="I18" s="14"/>
      <c r="J18" s="14"/>
      <c r="K18" s="14"/>
      <c r="L18" s="14"/>
      <c r="M18" s="14"/>
      <c r="N18" s="14"/>
      <c r="O18" s="14"/>
      <c r="P18" s="43">
        <f t="shared" si="2"/>
        <v>285266.24</v>
      </c>
    </row>
    <row r="19" spans="1:16" ht="18" customHeight="1" x14ac:dyDescent="0.25">
      <c r="A19" s="5" t="s">
        <v>20</v>
      </c>
      <c r="B19" s="42">
        <v>120000</v>
      </c>
      <c r="C19" s="42">
        <v>200000</v>
      </c>
      <c r="D19" s="13"/>
      <c r="E19" s="17"/>
      <c r="F19" s="14"/>
      <c r="G19" s="14">
        <v>49643.87</v>
      </c>
      <c r="H19" s="14"/>
      <c r="I19" s="14"/>
      <c r="J19" s="14"/>
      <c r="K19" s="14"/>
      <c r="L19" s="14"/>
      <c r="M19" s="14"/>
      <c r="N19" s="14"/>
      <c r="O19" s="14"/>
      <c r="P19" s="43">
        <f t="shared" si="2"/>
        <v>49643.87</v>
      </c>
    </row>
    <row r="20" spans="1:16" x14ac:dyDescent="0.25">
      <c r="A20" s="5" t="s">
        <v>21</v>
      </c>
      <c r="B20" s="42">
        <v>6112537</v>
      </c>
      <c r="C20" s="42">
        <v>2775089</v>
      </c>
      <c r="D20" s="43">
        <v>33866</v>
      </c>
      <c r="E20" s="17"/>
      <c r="F20" s="14">
        <v>67732</v>
      </c>
      <c r="G20" s="14">
        <v>178846.8</v>
      </c>
      <c r="H20" s="14">
        <v>33866</v>
      </c>
      <c r="I20" s="14"/>
      <c r="J20" s="14"/>
      <c r="K20" s="14"/>
      <c r="L20" s="17"/>
      <c r="M20" s="14"/>
      <c r="N20" s="14"/>
      <c r="O20" s="14"/>
      <c r="P20" s="43">
        <f t="shared" si="2"/>
        <v>314310.8</v>
      </c>
    </row>
    <row r="21" spans="1:16" x14ac:dyDescent="0.25">
      <c r="A21" s="5" t="s">
        <v>22</v>
      </c>
      <c r="B21" s="42">
        <v>12846000</v>
      </c>
      <c r="C21" s="42">
        <v>1708000</v>
      </c>
      <c r="D21" s="43"/>
      <c r="E21" s="17">
        <v>88351.1</v>
      </c>
      <c r="F21" s="14">
        <v>88266.2</v>
      </c>
      <c r="G21" s="14">
        <v>88266.2</v>
      </c>
      <c r="H21" s="14">
        <v>681908.36</v>
      </c>
      <c r="I21" s="14"/>
      <c r="J21" s="14"/>
      <c r="K21" s="14"/>
      <c r="L21" s="14"/>
      <c r="M21" s="14"/>
      <c r="N21" s="14"/>
      <c r="O21" s="14"/>
      <c r="P21" s="43">
        <f t="shared" si="2"/>
        <v>946791.86</v>
      </c>
    </row>
    <row r="22" spans="1:16" ht="45" x14ac:dyDescent="0.25">
      <c r="A22" s="5" t="s">
        <v>23</v>
      </c>
      <c r="B22" s="42">
        <v>12314720</v>
      </c>
      <c r="C22" s="42">
        <v>2864720</v>
      </c>
      <c r="D22" s="13"/>
      <c r="E22" s="17">
        <v>245430</v>
      </c>
      <c r="F22" s="46">
        <v>184715.03</v>
      </c>
      <c r="G22" s="46">
        <v>315658.8</v>
      </c>
      <c r="H22" s="46">
        <v>18761.5</v>
      </c>
      <c r="I22" s="14"/>
      <c r="J22" s="14"/>
      <c r="K22" s="14"/>
      <c r="L22" s="14"/>
      <c r="M22" s="14"/>
      <c r="N22" s="14"/>
      <c r="O22" s="14"/>
      <c r="P22" s="43">
        <f t="shared" si="2"/>
        <v>764565.33000000007</v>
      </c>
    </row>
    <row r="23" spans="1:16" ht="30" x14ac:dyDescent="0.25">
      <c r="A23" s="5" t="s">
        <v>24</v>
      </c>
      <c r="B23" s="42">
        <v>7871329</v>
      </c>
      <c r="C23" s="42">
        <v>10834329</v>
      </c>
      <c r="D23" s="13"/>
      <c r="E23" s="17"/>
      <c r="F23" s="46">
        <v>2015204</v>
      </c>
      <c r="G23" s="46">
        <v>1484600</v>
      </c>
      <c r="H23" s="46">
        <v>1214235</v>
      </c>
      <c r="I23" s="14"/>
      <c r="J23" s="20"/>
      <c r="K23" s="14"/>
      <c r="L23" s="14"/>
      <c r="M23" s="14"/>
      <c r="N23" s="14"/>
      <c r="O23" s="14"/>
      <c r="P23" s="43">
        <f t="shared" si="2"/>
        <v>4714039</v>
      </c>
    </row>
    <row r="24" spans="1:16" ht="30" x14ac:dyDescent="0.25">
      <c r="A24" s="5" t="s">
        <v>25</v>
      </c>
      <c r="B24" s="42">
        <v>1350000</v>
      </c>
      <c r="C24" s="42">
        <v>2320000</v>
      </c>
      <c r="D24" s="43">
        <v>22610</v>
      </c>
      <c r="E24" s="17"/>
      <c r="F24" s="46">
        <v>52108.800000000003</v>
      </c>
      <c r="G24" s="46"/>
      <c r="H24" s="46">
        <v>214502</v>
      </c>
      <c r="I24" s="14"/>
      <c r="J24" s="14"/>
      <c r="K24" s="14"/>
      <c r="L24" s="17"/>
      <c r="M24" s="14"/>
      <c r="N24" s="14"/>
      <c r="O24" s="14"/>
      <c r="P24" s="43">
        <f t="shared" si="2"/>
        <v>289220.8</v>
      </c>
    </row>
    <row r="25" spans="1:16" x14ac:dyDescent="0.25">
      <c r="A25" s="2" t="s">
        <v>26</v>
      </c>
      <c r="B25" s="67">
        <f>B26+B27+B28+B29+B30+B31+B32+B33+B34</f>
        <v>7172253</v>
      </c>
      <c r="C25" s="67">
        <f>C26+C27+C28+C29+C30+C31+C32+C33+C34</f>
        <v>7551853</v>
      </c>
      <c r="D25" s="43">
        <f>SUM(D26:D34)</f>
        <v>0</v>
      </c>
      <c r="E25" s="43">
        <f t="shared" ref="E25:O25" si="6">SUM(E26:E34)</f>
        <v>239717.15</v>
      </c>
      <c r="F25" s="43">
        <f t="shared" si="6"/>
        <v>166220.35</v>
      </c>
      <c r="G25" s="43">
        <f t="shared" si="6"/>
        <v>756202.4</v>
      </c>
      <c r="H25" s="43">
        <f t="shared" si="6"/>
        <v>404094.44</v>
      </c>
      <c r="I25" s="13">
        <f t="shared" si="6"/>
        <v>0</v>
      </c>
      <c r="J25" s="13">
        <f t="shared" si="6"/>
        <v>0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2"/>
        <v>1566234.3399999999</v>
      </c>
    </row>
    <row r="26" spans="1:16" ht="30" x14ac:dyDescent="0.25">
      <c r="A26" s="5" t="s">
        <v>27</v>
      </c>
      <c r="B26" s="42">
        <v>366253</v>
      </c>
      <c r="C26" s="42">
        <v>466253</v>
      </c>
      <c r="D26" s="17"/>
      <c r="E26" s="17">
        <v>91318.76</v>
      </c>
      <c r="F26" s="46">
        <v>7200</v>
      </c>
      <c r="G26" s="46">
        <v>22202.400000000001</v>
      </c>
      <c r="H26" s="46">
        <v>19354</v>
      </c>
      <c r="I26" s="46"/>
      <c r="J26" s="46"/>
      <c r="K26" s="52"/>
      <c r="L26" s="46"/>
      <c r="M26" s="46"/>
      <c r="N26" s="16"/>
      <c r="O26" s="16"/>
      <c r="P26" s="43">
        <f t="shared" si="2"/>
        <v>140075.16</v>
      </c>
    </row>
    <row r="27" spans="1:16" x14ac:dyDescent="0.25">
      <c r="A27" s="5" t="s">
        <v>28</v>
      </c>
      <c r="B27" s="42">
        <v>424000</v>
      </c>
      <c r="C27" s="42">
        <v>450000</v>
      </c>
      <c r="D27" s="17"/>
      <c r="E27" s="17"/>
      <c r="F27" s="17"/>
      <c r="G27" s="14"/>
      <c r="H27" s="14"/>
      <c r="I27" s="14"/>
      <c r="J27" s="14"/>
      <c r="K27" s="14"/>
      <c r="L27" s="14"/>
      <c r="M27" s="20"/>
      <c r="N27" s="20"/>
      <c r="O27" s="20"/>
      <c r="P27" s="43">
        <f t="shared" si="2"/>
        <v>0</v>
      </c>
    </row>
    <row r="28" spans="1:16" ht="30" x14ac:dyDescent="0.25">
      <c r="A28" s="5" t="s">
        <v>29</v>
      </c>
      <c r="B28" s="42">
        <v>190000</v>
      </c>
      <c r="C28" s="42">
        <v>390000</v>
      </c>
      <c r="D28" s="23"/>
      <c r="E28" s="17">
        <v>96560.7</v>
      </c>
      <c r="F28" s="23"/>
      <c r="G28" s="46"/>
      <c r="H28" s="24"/>
      <c r="I28" s="46"/>
      <c r="J28" s="46"/>
      <c r="K28" s="24"/>
      <c r="L28" s="24"/>
      <c r="M28" s="24"/>
      <c r="N28" s="24"/>
      <c r="O28" s="24"/>
      <c r="P28" s="43">
        <f t="shared" si="2"/>
        <v>96560.7</v>
      </c>
    </row>
    <row r="29" spans="1:16" x14ac:dyDescent="0.25">
      <c r="A29" s="5" t="s">
        <v>30</v>
      </c>
      <c r="B29" s="42">
        <v>100000</v>
      </c>
      <c r="C29" s="42">
        <v>100000</v>
      </c>
      <c r="D29" s="17"/>
      <c r="E29" s="17"/>
      <c r="F29" s="17"/>
      <c r="G29" s="14"/>
      <c r="H29" s="14">
        <v>34725.9</v>
      </c>
      <c r="I29" s="14"/>
      <c r="J29" s="14"/>
      <c r="K29" s="14"/>
      <c r="L29" s="14"/>
      <c r="N29" s="14"/>
      <c r="O29" s="14"/>
      <c r="P29" s="43">
        <f t="shared" si="2"/>
        <v>34725.9</v>
      </c>
    </row>
    <row r="30" spans="1:16" ht="30" x14ac:dyDescent="0.25">
      <c r="A30" s="5" t="s">
        <v>31</v>
      </c>
      <c r="B30" s="42">
        <v>550000</v>
      </c>
      <c r="C30" s="42">
        <v>550000</v>
      </c>
      <c r="D30" s="17"/>
      <c r="E30" s="17"/>
      <c r="F30" s="17">
        <v>39608</v>
      </c>
      <c r="G30" s="46"/>
      <c r="H30" s="14"/>
      <c r="I30" s="46"/>
      <c r="J30" s="46"/>
      <c r="K30" s="14"/>
      <c r="L30" s="14"/>
      <c r="M30" s="24"/>
      <c r="N30" s="16"/>
      <c r="O30" s="16"/>
      <c r="P30" s="43">
        <f t="shared" si="2"/>
        <v>39608</v>
      </c>
    </row>
    <row r="31" spans="1:16" ht="30" x14ac:dyDescent="0.25">
      <c r="A31" s="5" t="s">
        <v>32</v>
      </c>
      <c r="B31" s="42">
        <v>0</v>
      </c>
      <c r="C31" s="42">
        <v>30000</v>
      </c>
      <c r="D31" s="17"/>
      <c r="E31" s="17"/>
      <c r="F31" s="17"/>
      <c r="G31" s="14"/>
      <c r="H31" s="14"/>
      <c r="I31" s="14"/>
      <c r="J31" s="14"/>
      <c r="K31" s="14"/>
      <c r="L31" s="14"/>
      <c r="M31" s="24"/>
      <c r="N31" s="14"/>
      <c r="O31" s="14"/>
      <c r="P31" s="43">
        <f t="shared" si="2"/>
        <v>0</v>
      </c>
    </row>
    <row r="32" spans="1:16" ht="30" x14ac:dyDescent="0.25">
      <c r="A32" s="5" t="s">
        <v>33</v>
      </c>
      <c r="B32" s="42">
        <v>4604000</v>
      </c>
      <c r="C32" s="42">
        <v>4604000</v>
      </c>
      <c r="D32" s="23"/>
      <c r="E32" s="23">
        <v>16790.349999999999</v>
      </c>
      <c r="F32" s="24"/>
      <c r="G32" s="24">
        <v>734000</v>
      </c>
      <c r="H32" s="24"/>
      <c r="I32" s="24"/>
      <c r="J32" s="46"/>
      <c r="K32" s="46"/>
      <c r="L32" s="46"/>
      <c r="M32" s="46"/>
      <c r="N32" s="55"/>
      <c r="O32" s="16"/>
      <c r="P32" s="43">
        <f t="shared" si="2"/>
        <v>750790.35</v>
      </c>
    </row>
    <row r="33" spans="1:21" ht="45" x14ac:dyDescent="0.25">
      <c r="A33" s="5" t="s">
        <v>34</v>
      </c>
      <c r="B33" s="42"/>
      <c r="C33" s="42"/>
      <c r="D33" s="17"/>
      <c r="E33" s="17"/>
      <c r="F33" s="17"/>
      <c r="G33" s="14"/>
      <c r="H33" s="14"/>
      <c r="I33" s="14"/>
      <c r="J33" s="14"/>
      <c r="K33" s="24"/>
      <c r="L33" s="14"/>
      <c r="M33" s="24"/>
      <c r="N33" s="24"/>
      <c r="O33" s="24"/>
      <c r="P33" s="43">
        <f t="shared" si="2"/>
        <v>0</v>
      </c>
    </row>
    <row r="34" spans="1:21" x14ac:dyDescent="0.25">
      <c r="A34" s="5" t="s">
        <v>35</v>
      </c>
      <c r="B34" s="42">
        <v>938000</v>
      </c>
      <c r="C34" s="42">
        <v>961600</v>
      </c>
      <c r="D34" s="17"/>
      <c r="E34" s="17">
        <v>35047.339999999997</v>
      </c>
      <c r="F34" s="17">
        <v>119412.35</v>
      </c>
      <c r="G34" s="14"/>
      <c r="H34" s="14">
        <v>350014.54</v>
      </c>
      <c r="I34" s="14"/>
      <c r="J34" s="14"/>
      <c r="K34" s="14"/>
      <c r="L34" s="14"/>
      <c r="M34" s="16"/>
      <c r="N34" s="16"/>
      <c r="O34" s="16"/>
      <c r="P34" s="43">
        <f t="shared" si="2"/>
        <v>504474.23</v>
      </c>
    </row>
    <row r="35" spans="1:21" x14ac:dyDescent="0.25">
      <c r="A35" s="2" t="s">
        <v>36</v>
      </c>
      <c r="B35" s="40">
        <f t="shared" ref="B35:C35" si="7">B36+B37+B38+B39+B40+B41+B42</f>
        <v>2000000</v>
      </c>
      <c r="C35" s="40">
        <f t="shared" si="7"/>
        <v>23164466.670000002</v>
      </c>
      <c r="D35" s="13">
        <f>SUM(D36:D42)</f>
        <v>0</v>
      </c>
      <c r="E35" s="13">
        <f t="shared" ref="E35:K35" si="8">SUM(E36:E42)</f>
        <v>0</v>
      </c>
      <c r="F35" s="13">
        <f t="shared" si="8"/>
        <v>0</v>
      </c>
      <c r="G35" s="13">
        <f t="shared" si="8"/>
        <v>0</v>
      </c>
      <c r="H35" s="13">
        <f t="shared" si="8"/>
        <v>22354466.670000002</v>
      </c>
      <c r="I35" s="13">
        <f t="shared" si="8"/>
        <v>0</v>
      </c>
      <c r="J35" s="13">
        <f t="shared" si="8"/>
        <v>0</v>
      </c>
      <c r="K35" s="13">
        <f t="shared" si="8"/>
        <v>0</v>
      </c>
      <c r="L35" s="13">
        <f t="shared" ref="L35:N35" si="9">SUM(L36:L42)</f>
        <v>0</v>
      </c>
      <c r="M35" s="13">
        <f t="shared" si="9"/>
        <v>0</v>
      </c>
      <c r="N35" s="13">
        <f t="shared" si="9"/>
        <v>0</v>
      </c>
      <c r="O35" s="13"/>
      <c r="P35" s="43">
        <f t="shared" si="2"/>
        <v>22354466.670000002</v>
      </c>
    </row>
    <row r="36" spans="1:21" ht="30" x14ac:dyDescent="0.25">
      <c r="A36" s="5" t="s">
        <v>37</v>
      </c>
      <c r="B36" s="42">
        <v>2000000</v>
      </c>
      <c r="C36" s="42">
        <v>23164466.670000002</v>
      </c>
      <c r="D36" s="43"/>
      <c r="E36" s="17"/>
      <c r="F36" s="17"/>
      <c r="G36" s="17"/>
      <c r="H36" s="17">
        <v>22354466.670000002</v>
      </c>
      <c r="I36" s="17"/>
      <c r="J36" s="17"/>
      <c r="K36" s="17"/>
      <c r="L36" s="17"/>
      <c r="M36" s="16"/>
      <c r="N36" s="16"/>
      <c r="O36" s="16"/>
      <c r="P36" s="43">
        <f t="shared" si="2"/>
        <v>22354466.670000002</v>
      </c>
    </row>
    <row r="37" spans="1:21" ht="30" x14ac:dyDescent="0.25">
      <c r="A37" s="5" t="s">
        <v>38</v>
      </c>
      <c r="B37" s="42"/>
      <c r="C37" s="42"/>
      <c r="D37" s="43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3">
        <f t="shared" si="2"/>
        <v>0</v>
      </c>
    </row>
    <row r="38" spans="1:21" ht="30" x14ac:dyDescent="0.25">
      <c r="A38" s="5" t="s">
        <v>39</v>
      </c>
      <c r="B38" s="42"/>
      <c r="C38" s="42"/>
      <c r="D38" s="43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3">
        <f t="shared" si="2"/>
        <v>0</v>
      </c>
    </row>
    <row r="39" spans="1:21" ht="30" x14ac:dyDescent="0.25">
      <c r="A39" s="5" t="s">
        <v>40</v>
      </c>
      <c r="B39" s="42"/>
      <c r="C39" s="42"/>
      <c r="D39" s="43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3">
        <f t="shared" si="2"/>
        <v>0</v>
      </c>
    </row>
    <row r="40" spans="1:21" ht="30" x14ac:dyDescent="0.25">
      <c r="A40" s="5" t="s">
        <v>41</v>
      </c>
      <c r="B40" s="42"/>
      <c r="C40" s="42"/>
      <c r="D40" s="43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3">
        <f t="shared" si="2"/>
        <v>0</v>
      </c>
    </row>
    <row r="41" spans="1:21" ht="30" x14ac:dyDescent="0.25">
      <c r="A41" s="5" t="s">
        <v>42</v>
      </c>
      <c r="B41" s="42"/>
      <c r="C41" s="42"/>
      <c r="D41" s="43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3">
        <f t="shared" si="2"/>
        <v>0</v>
      </c>
    </row>
    <row r="42" spans="1:21" ht="30" x14ac:dyDescent="0.25">
      <c r="A42" s="5" t="s">
        <v>43</v>
      </c>
      <c r="B42" s="42"/>
      <c r="C42" s="42"/>
      <c r="D42" s="43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3">
        <f t="shared" si="2"/>
        <v>0</v>
      </c>
    </row>
    <row r="43" spans="1:21" x14ac:dyDescent="0.25">
      <c r="A43" s="2" t="s">
        <v>44</v>
      </c>
      <c r="B43" s="40"/>
      <c r="C43" s="40"/>
      <c r="D43" s="13">
        <f>SUM(D44:D50)</f>
        <v>0</v>
      </c>
      <c r="E43" s="13">
        <f t="shared" ref="E43:U43" si="10">SUM(E44:E50)</f>
        <v>0</v>
      </c>
      <c r="F43" s="13">
        <f t="shared" si="10"/>
        <v>0</v>
      </c>
      <c r="G43" s="13">
        <f t="shared" si="10"/>
        <v>0</v>
      </c>
      <c r="H43" s="13">
        <f t="shared" si="10"/>
        <v>0</v>
      </c>
      <c r="I43" s="13">
        <f t="shared" si="10"/>
        <v>0</v>
      </c>
      <c r="J43" s="13">
        <f t="shared" si="10"/>
        <v>0</v>
      </c>
      <c r="K43" s="13">
        <f t="shared" si="10"/>
        <v>0</v>
      </c>
      <c r="L43" s="13">
        <f t="shared" si="10"/>
        <v>0</v>
      </c>
      <c r="M43" s="13">
        <f t="shared" si="10"/>
        <v>0</v>
      </c>
      <c r="N43" s="13">
        <f t="shared" si="10"/>
        <v>0</v>
      </c>
      <c r="O43" s="13">
        <f t="shared" si="10"/>
        <v>0</v>
      </c>
      <c r="P43" s="13">
        <f t="shared" si="2"/>
        <v>0</v>
      </c>
      <c r="Q43" s="13">
        <f t="shared" si="10"/>
        <v>0</v>
      </c>
      <c r="R43" s="13">
        <f t="shared" si="10"/>
        <v>0</v>
      </c>
      <c r="S43" s="13">
        <f t="shared" si="10"/>
        <v>0</v>
      </c>
      <c r="T43" s="13">
        <f t="shared" si="10"/>
        <v>0</v>
      </c>
      <c r="U43" s="13">
        <f t="shared" si="10"/>
        <v>0</v>
      </c>
    </row>
    <row r="44" spans="1:21" ht="30" x14ac:dyDescent="0.25">
      <c r="A44" s="5" t="s">
        <v>45</v>
      </c>
      <c r="B44" s="40"/>
      <c r="C44" s="4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3">
        <f t="shared" si="2"/>
        <v>0</v>
      </c>
    </row>
    <row r="45" spans="1:21" ht="30" x14ac:dyDescent="0.25">
      <c r="A45" s="5" t="s">
        <v>46</v>
      </c>
      <c r="B45" s="40"/>
      <c r="C45" s="4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3">
        <f t="shared" si="2"/>
        <v>0</v>
      </c>
    </row>
    <row r="46" spans="1:21" ht="30" x14ac:dyDescent="0.25">
      <c r="A46" s="5" t="s">
        <v>47</v>
      </c>
      <c r="B46" s="40"/>
      <c r="C46" s="4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3">
        <f t="shared" si="2"/>
        <v>0</v>
      </c>
    </row>
    <row r="47" spans="1:21" ht="30" x14ac:dyDescent="0.25">
      <c r="A47" s="5" t="s">
        <v>48</v>
      </c>
      <c r="B47" s="40"/>
      <c r="C47" s="4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3">
        <f t="shared" si="2"/>
        <v>0</v>
      </c>
    </row>
    <row r="48" spans="1:21" ht="30" x14ac:dyDescent="0.25">
      <c r="A48" s="5" t="s">
        <v>49</v>
      </c>
      <c r="B48" s="40"/>
      <c r="C48" s="4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3">
        <f t="shared" si="2"/>
        <v>0</v>
      </c>
    </row>
    <row r="49" spans="1:20" ht="30" x14ac:dyDescent="0.25">
      <c r="A49" s="5" t="s">
        <v>50</v>
      </c>
      <c r="B49" s="40"/>
      <c r="C49" s="40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3">
        <f t="shared" si="2"/>
        <v>0</v>
      </c>
    </row>
    <row r="50" spans="1:20" ht="30" x14ac:dyDescent="0.25">
      <c r="A50" s="5" t="s">
        <v>51</v>
      </c>
      <c r="B50" s="40"/>
      <c r="C50" s="4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3">
        <f t="shared" si="2"/>
        <v>0</v>
      </c>
    </row>
    <row r="51" spans="1:20" ht="30" x14ac:dyDescent="0.25">
      <c r="A51" s="2" t="s">
        <v>52</v>
      </c>
      <c r="B51" s="40">
        <f>B52+B53+B54+B55+B56+B57+B58+B59+B60</f>
        <v>16728938</v>
      </c>
      <c r="C51" s="40">
        <f>C52+C53+C54+C55+C56+C57+C58+C59+C60</f>
        <v>4151958.67</v>
      </c>
      <c r="D51" s="13">
        <f>SUM(D52:D60)</f>
        <v>0</v>
      </c>
      <c r="E51" s="13">
        <f t="shared" ref="E51:J51" si="11">SUM(E52:E60)</f>
        <v>0</v>
      </c>
      <c r="F51" s="13">
        <f t="shared" si="11"/>
        <v>228684</v>
      </c>
      <c r="G51" s="13">
        <f t="shared" si="11"/>
        <v>185970.37</v>
      </c>
      <c r="H51" s="13">
        <f t="shared" si="11"/>
        <v>0</v>
      </c>
      <c r="I51" s="13">
        <f t="shared" si="11"/>
        <v>0</v>
      </c>
      <c r="J51" s="13">
        <f t="shared" si="11"/>
        <v>0</v>
      </c>
      <c r="K51" s="13">
        <f t="shared" ref="K51:T51" si="12">SUM(K52:K60)</f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2"/>
        <v>414654.37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</row>
    <row r="52" spans="1:20" x14ac:dyDescent="0.25">
      <c r="A52" s="5" t="s">
        <v>53</v>
      </c>
      <c r="B52" s="42">
        <v>15086972</v>
      </c>
      <c r="C52" s="42">
        <v>3709992.67</v>
      </c>
      <c r="D52" s="43"/>
      <c r="E52" s="17"/>
      <c r="F52" s="14"/>
      <c r="G52" s="17">
        <v>115640</v>
      </c>
      <c r="H52" s="17"/>
      <c r="I52" s="17"/>
      <c r="J52" s="17"/>
      <c r="K52" s="17"/>
      <c r="L52" s="17"/>
      <c r="M52" s="16"/>
      <c r="N52" s="17"/>
      <c r="O52" s="17"/>
      <c r="P52" s="43">
        <f t="shared" si="2"/>
        <v>115640</v>
      </c>
    </row>
    <row r="53" spans="1:20" ht="30" x14ac:dyDescent="0.25">
      <c r="A53" s="5" t="s">
        <v>54</v>
      </c>
      <c r="B53" s="42">
        <v>1641966</v>
      </c>
      <c r="C53" s="42">
        <v>441966</v>
      </c>
      <c r="D53" s="43"/>
      <c r="E53" s="17"/>
      <c r="F53" s="17">
        <v>228684</v>
      </c>
      <c r="G53" s="17">
        <v>70330.37</v>
      </c>
      <c r="H53" s="17"/>
      <c r="I53" s="17"/>
      <c r="J53" s="17"/>
      <c r="K53" s="17"/>
      <c r="L53" s="17"/>
      <c r="M53" s="17"/>
      <c r="N53" s="23"/>
      <c r="O53" s="23"/>
      <c r="P53" s="13">
        <f t="shared" si="2"/>
        <v>299014.37</v>
      </c>
    </row>
    <row r="54" spans="1:20" ht="30" x14ac:dyDescent="0.25">
      <c r="A54" s="5" t="s">
        <v>55</v>
      </c>
      <c r="B54" s="42"/>
      <c r="C54" s="42"/>
      <c r="D54" s="43"/>
      <c r="E54" s="17"/>
      <c r="F54" s="17"/>
      <c r="G54" s="17"/>
      <c r="H54" s="17"/>
      <c r="I54" s="17"/>
      <c r="L54" s="17"/>
      <c r="N54" s="23"/>
      <c r="O54" s="23"/>
      <c r="P54" s="13">
        <f t="shared" si="2"/>
        <v>0</v>
      </c>
    </row>
    <row r="55" spans="1:20" ht="30" x14ac:dyDescent="0.25">
      <c r="A55" s="5" t="s">
        <v>56</v>
      </c>
      <c r="B55" s="42"/>
      <c r="C55" s="42"/>
      <c r="D55" s="43"/>
      <c r="E55" s="17"/>
      <c r="F55" s="17"/>
      <c r="G55" s="17"/>
      <c r="H55" s="17"/>
      <c r="I55" s="17"/>
      <c r="L55" s="17"/>
      <c r="N55" s="16"/>
      <c r="O55" s="16"/>
      <c r="P55" s="13">
        <f t="shared" si="2"/>
        <v>0</v>
      </c>
    </row>
    <row r="56" spans="1:20" ht="30" x14ac:dyDescent="0.25">
      <c r="A56" s="5" t="s">
        <v>57</v>
      </c>
      <c r="B56" s="42"/>
      <c r="C56" s="42"/>
      <c r="D56" s="43"/>
      <c r="E56" s="17"/>
      <c r="F56" s="17"/>
      <c r="G56" s="17"/>
      <c r="H56" s="17"/>
      <c r="I56" s="17"/>
      <c r="J56" s="17"/>
      <c r="L56" s="17"/>
      <c r="M56" s="16"/>
      <c r="N56" s="17"/>
      <c r="O56" s="17"/>
      <c r="P56" s="13">
        <f t="shared" si="2"/>
        <v>0</v>
      </c>
    </row>
    <row r="57" spans="1:20" ht="30" x14ac:dyDescent="0.25">
      <c r="A57" s="5" t="s">
        <v>58</v>
      </c>
      <c r="B57" s="42"/>
      <c r="C57" s="42"/>
      <c r="D57" s="43"/>
      <c r="E57" s="17"/>
      <c r="F57" s="17"/>
      <c r="G57" s="17"/>
      <c r="H57" s="17"/>
      <c r="I57" s="17"/>
      <c r="J57" s="17"/>
      <c r="L57" s="17"/>
      <c r="N57" s="17"/>
      <c r="O57" s="17"/>
      <c r="P57" s="13">
        <f t="shared" si="2"/>
        <v>0</v>
      </c>
    </row>
    <row r="58" spans="1:20" ht="30" x14ac:dyDescent="0.25">
      <c r="A58" s="5" t="s">
        <v>59</v>
      </c>
      <c r="B58" s="42"/>
      <c r="C58" s="42"/>
      <c r="D58" s="43"/>
      <c r="E58" s="17"/>
      <c r="F58" s="17"/>
      <c r="G58" s="17"/>
      <c r="H58" s="17"/>
      <c r="I58" s="17"/>
      <c r="L58" s="17"/>
      <c r="N58" s="17"/>
      <c r="O58" s="17"/>
      <c r="P58" s="13">
        <f t="shared" si="2"/>
        <v>0</v>
      </c>
    </row>
    <row r="59" spans="1:20" x14ac:dyDescent="0.25">
      <c r="A59" s="5" t="s">
        <v>60</v>
      </c>
      <c r="B59" s="42"/>
      <c r="C59" s="42"/>
      <c r="D59" s="43"/>
      <c r="E59" s="17"/>
      <c r="F59" s="17"/>
      <c r="G59" s="17"/>
      <c r="H59" s="17"/>
      <c r="I59" s="17"/>
      <c r="J59" s="17"/>
      <c r="L59" s="17"/>
      <c r="M59" s="17"/>
      <c r="N59" s="17"/>
      <c r="O59" s="17"/>
      <c r="P59" s="13">
        <f t="shared" si="2"/>
        <v>0</v>
      </c>
    </row>
    <row r="60" spans="1:20" ht="45" x14ac:dyDescent="0.25">
      <c r="A60" s="5" t="s">
        <v>61</v>
      </c>
      <c r="B60" s="42"/>
      <c r="C60" s="42"/>
      <c r="D60" s="43"/>
      <c r="E60" s="17"/>
      <c r="F60" s="17"/>
      <c r="G60" s="17"/>
      <c r="H60" s="17"/>
      <c r="I60" s="17"/>
      <c r="J60" s="17"/>
      <c r="L60" s="17"/>
      <c r="N60" s="17"/>
      <c r="O60" s="17"/>
      <c r="P60" s="13">
        <f t="shared" si="2"/>
        <v>0</v>
      </c>
    </row>
    <row r="61" spans="1:20" x14ac:dyDescent="0.25">
      <c r="A61" s="2" t="s">
        <v>62</v>
      </c>
      <c r="B61" s="40">
        <f>B62+B63+B64+B65</f>
        <v>0</v>
      </c>
      <c r="C61" s="40"/>
      <c r="D61" s="17">
        <f>SUM(D62:D65)</f>
        <v>0</v>
      </c>
      <c r="E61" s="17">
        <f t="shared" ref="E61:J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 t="shared" si="13"/>
        <v>0</v>
      </c>
      <c r="J61" s="17">
        <f t="shared" si="13"/>
        <v>0</v>
      </c>
      <c r="K61" s="17">
        <f t="shared" ref="K61:M61" si="14">SUM(K62:K65)</f>
        <v>0</v>
      </c>
      <c r="L61" s="17">
        <f t="shared" si="14"/>
        <v>0</v>
      </c>
      <c r="M61" s="17">
        <f t="shared" si="14"/>
        <v>0</v>
      </c>
      <c r="N61" s="17"/>
      <c r="O61" s="17">
        <v>0</v>
      </c>
      <c r="P61" s="13">
        <f t="shared" si="2"/>
        <v>0</v>
      </c>
    </row>
    <row r="62" spans="1:20" x14ac:dyDescent="0.25">
      <c r="A62" s="5" t="s">
        <v>63</v>
      </c>
      <c r="B62" s="40"/>
      <c r="C62" s="4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3">
        <f t="shared" si="2"/>
        <v>0</v>
      </c>
    </row>
    <row r="63" spans="1:20" x14ac:dyDescent="0.25">
      <c r="A63" s="5" t="s">
        <v>64</v>
      </c>
      <c r="B63" s="40"/>
      <c r="C63" s="4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3">
        <f t="shared" si="2"/>
        <v>0</v>
      </c>
    </row>
    <row r="64" spans="1:20" ht="30" x14ac:dyDescent="0.25">
      <c r="A64" s="5" t="s">
        <v>65</v>
      </c>
      <c r="B64" s="40"/>
      <c r="C64" s="4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3">
        <f t="shared" si="2"/>
        <v>0</v>
      </c>
    </row>
    <row r="65" spans="1:76" ht="45" x14ac:dyDescent="0.25">
      <c r="A65" s="5" t="s">
        <v>66</v>
      </c>
      <c r="B65" s="40"/>
      <c r="C65" s="4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3">
        <f t="shared" si="2"/>
        <v>0</v>
      </c>
    </row>
    <row r="66" spans="1:76" ht="30" x14ac:dyDescent="0.25">
      <c r="A66" s="2" t="s">
        <v>67</v>
      </c>
      <c r="B66" s="40">
        <f>B67+B68</f>
        <v>0</v>
      </c>
      <c r="C66" s="40">
        <f>C67+C68</f>
        <v>0</v>
      </c>
      <c r="D66" s="17">
        <f>SUM(D67:D68)</f>
        <v>0</v>
      </c>
      <c r="E66" s="17">
        <f t="shared" ref="E66:K66" si="15">SUM(E67:E68)</f>
        <v>0</v>
      </c>
      <c r="F66" s="17">
        <f t="shared" si="15"/>
        <v>0</v>
      </c>
      <c r="G66" s="17">
        <f t="shared" si="15"/>
        <v>0</v>
      </c>
      <c r="H66" s="17">
        <f t="shared" si="15"/>
        <v>0</v>
      </c>
      <c r="I66" s="17">
        <f t="shared" si="15"/>
        <v>0</v>
      </c>
      <c r="J66" s="17">
        <f t="shared" si="15"/>
        <v>0</v>
      </c>
      <c r="K66" s="17">
        <f t="shared" si="15"/>
        <v>0</v>
      </c>
      <c r="L66" s="17">
        <f t="shared" ref="L66:V66" si="16">SUM(L67:L68)</f>
        <v>0</v>
      </c>
      <c r="M66" s="17">
        <f t="shared" si="16"/>
        <v>0</v>
      </c>
      <c r="N66" s="17"/>
      <c r="O66" s="17">
        <v>0</v>
      </c>
      <c r="P66" s="13">
        <f t="shared" si="2"/>
        <v>0</v>
      </c>
      <c r="Q66" s="17">
        <f t="shared" si="16"/>
        <v>0</v>
      </c>
      <c r="R66" s="17">
        <f t="shared" si="16"/>
        <v>0</v>
      </c>
      <c r="S66" s="17">
        <f t="shared" si="16"/>
        <v>0</v>
      </c>
      <c r="T66" s="17">
        <f t="shared" si="16"/>
        <v>0</v>
      </c>
      <c r="U66" s="17">
        <f t="shared" si="16"/>
        <v>0</v>
      </c>
      <c r="V66" s="17">
        <f t="shared" si="16"/>
        <v>0</v>
      </c>
    </row>
    <row r="67" spans="1:76" x14ac:dyDescent="0.25">
      <c r="A67" s="5" t="s">
        <v>68</v>
      </c>
      <c r="B67" s="40"/>
      <c r="C67" s="4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3">
        <f t="shared" si="2"/>
        <v>0</v>
      </c>
    </row>
    <row r="68" spans="1:76" ht="30" x14ac:dyDescent="0.25">
      <c r="A68" s="5" t="s">
        <v>69</v>
      </c>
      <c r="B68" s="40"/>
      <c r="C68" s="4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3">
        <f t="shared" si="2"/>
        <v>0</v>
      </c>
    </row>
    <row r="69" spans="1:76" x14ac:dyDescent="0.25">
      <c r="A69" s="2" t="s">
        <v>70</v>
      </c>
      <c r="B69" s="40">
        <f>B70+B71+B72</f>
        <v>0</v>
      </c>
      <c r="C69" s="40">
        <f>C70+C71+C72</f>
        <v>0</v>
      </c>
      <c r="D69" s="17">
        <f>SUM(D70:D72)</f>
        <v>0</v>
      </c>
      <c r="E69" s="17">
        <f t="shared" ref="E69:L69" si="17">SUM(E70:E72)</f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v>0</v>
      </c>
      <c r="N69" s="17">
        <v>0</v>
      </c>
      <c r="O69" s="17"/>
      <c r="P69" s="13">
        <f t="shared" si="2"/>
        <v>0</v>
      </c>
    </row>
    <row r="70" spans="1:76" ht="30" x14ac:dyDescent="0.25">
      <c r="A70" s="5" t="s">
        <v>71</v>
      </c>
      <c r="B70" s="40"/>
      <c r="C70" s="4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">
        <f t="shared" si="2"/>
        <v>0</v>
      </c>
    </row>
    <row r="71" spans="1:76" ht="30" x14ac:dyDescent="0.25">
      <c r="A71" s="5" t="s">
        <v>72</v>
      </c>
      <c r="B71" s="40"/>
      <c r="C71" s="4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">
        <f t="shared" si="2"/>
        <v>0</v>
      </c>
    </row>
    <row r="72" spans="1:76" ht="30" x14ac:dyDescent="0.25">
      <c r="A72" s="5" t="s">
        <v>73</v>
      </c>
      <c r="B72" s="40"/>
      <c r="C72" s="4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3">
        <f t="shared" si="2"/>
        <v>0</v>
      </c>
    </row>
    <row r="73" spans="1:76" x14ac:dyDescent="0.25">
      <c r="A73" s="7" t="s">
        <v>74</v>
      </c>
      <c r="B73" s="18">
        <f>+B9+B15+B25+B35+B43+B51+B61+B66+B69</f>
        <v>234606226</v>
      </c>
      <c r="C73" s="18">
        <f>+C9+C15+C25+C35+C43+C51+C61+C66+C69</f>
        <v>219149459.40000001</v>
      </c>
      <c r="D73" s="18">
        <f>+D9+D15+D25+D35+D43+D51+D61+D66+D69</f>
        <v>9720104.6899999995</v>
      </c>
      <c r="E73" s="18">
        <f t="shared" ref="E73:K73" si="18">+E9+E15+E25+E35+E43+E51+E61+E66+E69</f>
        <v>10473171.469999999</v>
      </c>
      <c r="F73" s="18">
        <f t="shared" si="18"/>
        <v>13136866.879999999</v>
      </c>
      <c r="G73" s="18">
        <f t="shared" si="18"/>
        <v>23138508.050000001</v>
      </c>
      <c r="H73" s="18">
        <f t="shared" si="18"/>
        <v>39245477.090000004</v>
      </c>
      <c r="I73" s="18">
        <f t="shared" si="18"/>
        <v>0</v>
      </c>
      <c r="J73" s="18">
        <f t="shared" si="18"/>
        <v>0</v>
      </c>
      <c r="K73" s="18">
        <f t="shared" si="18"/>
        <v>0</v>
      </c>
      <c r="L73" s="18">
        <f t="shared" ref="L73:N73" si="19">+L9+L15+L25+L35+L43+L51+L61+L66+L69</f>
        <v>0</v>
      </c>
      <c r="M73" s="18">
        <f>+M9+M15+M25+M35+M43+M51+M61+M66+M69</f>
        <v>0</v>
      </c>
      <c r="N73" s="18">
        <f t="shared" si="19"/>
        <v>0</v>
      </c>
      <c r="O73" s="18">
        <f>+O9+O15+O25+O35+O43+O51+O61+O66+O69</f>
        <v>0</v>
      </c>
      <c r="P73" s="47">
        <f t="shared" si="2"/>
        <v>95714128.180000007</v>
      </c>
    </row>
    <row r="74" spans="1:76" x14ac:dyDescent="0.25">
      <c r="A74" s="33"/>
      <c r="B74" s="41"/>
      <c r="C74" s="41"/>
      <c r="D74" s="34"/>
      <c r="E74" s="34"/>
      <c r="F74" s="34"/>
      <c r="G74" s="34"/>
      <c r="H74" s="34"/>
      <c r="I74" s="34"/>
      <c r="J74" s="34"/>
      <c r="K74" s="34"/>
      <c r="L74" s="30"/>
      <c r="M74" s="30"/>
      <c r="N74" s="30"/>
      <c r="O74" s="30"/>
      <c r="P74" s="47">
        <f t="shared" ref="P74:P89" si="20">SUM(D74:O74)</f>
        <v>0</v>
      </c>
    </row>
    <row r="75" spans="1:76" x14ac:dyDescent="0.25">
      <c r="A75" s="3"/>
      <c r="B75" s="40"/>
      <c r="C75" s="40"/>
      <c r="D75" s="17"/>
      <c r="E75" s="14"/>
      <c r="F75" s="14"/>
      <c r="G75" s="17">
        <v>0</v>
      </c>
      <c r="P75" s="13">
        <f t="shared" si="20"/>
        <v>0</v>
      </c>
    </row>
    <row r="76" spans="1:76" x14ac:dyDescent="0.25">
      <c r="A76" s="3"/>
      <c r="B76" s="40"/>
      <c r="C76" s="40"/>
      <c r="D76" s="17"/>
      <c r="E76" s="14"/>
      <c r="F76" s="14"/>
      <c r="G76" s="17"/>
      <c r="P76" s="13">
        <f t="shared" si="20"/>
        <v>0</v>
      </c>
    </row>
    <row r="77" spans="1:76" x14ac:dyDescent="0.25">
      <c r="A77" s="3"/>
      <c r="B77" s="40"/>
      <c r="C77" s="40"/>
      <c r="D77" s="17"/>
      <c r="E77" s="14"/>
      <c r="F77" s="14"/>
      <c r="G77" s="17"/>
      <c r="P77" s="13">
        <f t="shared" si="20"/>
        <v>0</v>
      </c>
    </row>
    <row r="78" spans="1:76" s="39" customFormat="1" x14ac:dyDescent="0.25">
      <c r="A78" s="36" t="s">
        <v>75</v>
      </c>
      <c r="B78" s="41"/>
      <c r="C78" s="41"/>
      <c r="D78" s="37"/>
      <c r="E78" s="37"/>
      <c r="F78" s="37"/>
      <c r="G78" s="38">
        <v>0</v>
      </c>
      <c r="H78" s="38"/>
      <c r="I78" s="38"/>
      <c r="J78" s="38"/>
      <c r="K78" s="38"/>
      <c r="L78" s="38"/>
      <c r="M78" s="38"/>
      <c r="N78" s="38"/>
      <c r="O78" s="38"/>
      <c r="P78" s="47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76</v>
      </c>
      <c r="B79" s="40"/>
      <c r="C79" s="40"/>
      <c r="D79" s="13">
        <f>-SUM(D80:D86)</f>
        <v>0</v>
      </c>
      <c r="E79" s="13">
        <f t="shared" ref="E79:N79" si="21">-SUM(E80:E86)</f>
        <v>0</v>
      </c>
      <c r="F79" s="13"/>
      <c r="G79" s="13">
        <v>0</v>
      </c>
      <c r="H79" s="13">
        <f t="shared" si="21"/>
        <v>0</v>
      </c>
      <c r="I79" s="35"/>
      <c r="J79" s="13">
        <f t="shared" si="21"/>
        <v>0</v>
      </c>
      <c r="K79" s="13">
        <v>0</v>
      </c>
      <c r="L79" s="13">
        <f t="shared" si="21"/>
        <v>0</v>
      </c>
      <c r="M79" s="13">
        <f t="shared" si="21"/>
        <v>0</v>
      </c>
      <c r="N79" s="13">
        <f t="shared" si="21"/>
        <v>0</v>
      </c>
      <c r="O79" s="13"/>
      <c r="P79" s="13">
        <f t="shared" si="20"/>
        <v>0</v>
      </c>
    </row>
    <row r="80" spans="1:76" ht="30" x14ac:dyDescent="0.25">
      <c r="A80" s="5" t="s">
        <v>77</v>
      </c>
      <c r="B80" s="40"/>
      <c r="C80" s="40"/>
      <c r="D80" s="17"/>
      <c r="E80" s="17"/>
      <c r="F80" s="14"/>
      <c r="G80" s="17"/>
      <c r="H80" s="17"/>
      <c r="K80" s="13"/>
      <c r="P80" s="13">
        <f t="shared" si="20"/>
        <v>0</v>
      </c>
    </row>
    <row r="81" spans="1:20" ht="30" x14ac:dyDescent="0.25">
      <c r="A81" s="5" t="s">
        <v>78</v>
      </c>
      <c r="B81" s="40"/>
      <c r="C81" s="40"/>
      <c r="D81" s="17"/>
      <c r="E81" s="17"/>
      <c r="F81" s="14"/>
      <c r="G81" s="17"/>
      <c r="K81" s="13"/>
      <c r="P81" s="13">
        <f t="shared" si="20"/>
        <v>0</v>
      </c>
    </row>
    <row r="82" spans="1:20" x14ac:dyDescent="0.25">
      <c r="A82" s="2" t="s">
        <v>79</v>
      </c>
      <c r="B82" s="40"/>
      <c r="C82" s="40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20"/>
        <v>0</v>
      </c>
      <c r="Q82" s="16"/>
    </row>
    <row r="83" spans="1:20" ht="30" x14ac:dyDescent="0.25">
      <c r="A83" s="5" t="s">
        <v>80</v>
      </c>
      <c r="B83" s="40"/>
      <c r="C83" s="40"/>
      <c r="D83" s="17"/>
      <c r="E83" s="17"/>
      <c r="F83" s="14"/>
      <c r="K83" s="13">
        <v>0</v>
      </c>
      <c r="P83" s="13">
        <f t="shared" si="20"/>
        <v>0</v>
      </c>
      <c r="Q83" s="14"/>
    </row>
    <row r="84" spans="1:20" ht="30" x14ac:dyDescent="0.25">
      <c r="A84" s="5" t="s">
        <v>81</v>
      </c>
      <c r="B84" s="40"/>
      <c r="C84" s="40"/>
      <c r="D84" s="17"/>
      <c r="E84" s="17"/>
      <c r="F84" s="14"/>
      <c r="K84" s="13"/>
      <c r="P84" s="13">
        <f t="shared" si="20"/>
        <v>0</v>
      </c>
      <c r="Q84" s="16"/>
    </row>
    <row r="85" spans="1:20" ht="30" x14ac:dyDescent="0.25">
      <c r="A85" s="2" t="s">
        <v>82</v>
      </c>
      <c r="B85" s="40"/>
      <c r="C85" s="40"/>
      <c r="D85" s="13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f t="shared" si="20"/>
        <v>0</v>
      </c>
      <c r="Q85" s="17"/>
      <c r="R85" s="17"/>
      <c r="S85" s="17"/>
      <c r="T85" s="17"/>
    </row>
    <row r="86" spans="1:20" ht="30" x14ac:dyDescent="0.25">
      <c r="A86" s="5" t="s">
        <v>83</v>
      </c>
      <c r="B86" s="40"/>
      <c r="C86" s="40"/>
      <c r="D86" s="17"/>
      <c r="E86" s="17"/>
      <c r="F86" s="14"/>
      <c r="K86" s="13"/>
      <c r="P86" s="13">
        <f t="shared" si="20"/>
        <v>0</v>
      </c>
      <c r="Q86" s="14"/>
    </row>
    <row r="87" spans="1:20" x14ac:dyDescent="0.25">
      <c r="A87" s="7" t="s">
        <v>84</v>
      </c>
      <c r="B87" s="41"/>
      <c r="C87" s="41"/>
      <c r="D87" s="18"/>
      <c r="E87" s="18"/>
      <c r="F87" s="18"/>
      <c r="G87" s="4"/>
      <c r="H87" s="4"/>
      <c r="I87" s="4"/>
      <c r="J87" s="4"/>
      <c r="K87" s="4"/>
      <c r="L87" s="4"/>
      <c r="M87" s="4"/>
      <c r="N87" s="4"/>
      <c r="O87" s="4"/>
      <c r="P87" s="47">
        <f t="shared" si="20"/>
        <v>0</v>
      </c>
    </row>
    <row r="88" spans="1:20" x14ac:dyDescent="0.25">
      <c r="B88" s="40"/>
      <c r="C88" s="40"/>
      <c r="D88" s="14"/>
      <c r="E88" s="14"/>
      <c r="F88" s="14"/>
      <c r="P88" s="13">
        <f t="shared" si="20"/>
        <v>0</v>
      </c>
      <c r="Q88" s="16"/>
    </row>
    <row r="89" spans="1:20" ht="31.5" x14ac:dyDescent="0.25">
      <c r="A89" s="8" t="s">
        <v>85</v>
      </c>
      <c r="B89" s="19">
        <f t="shared" ref="B89:O89" si="22">+B73+B87</f>
        <v>234606226</v>
      </c>
      <c r="C89" s="19">
        <f t="shared" si="22"/>
        <v>219149459.40000001</v>
      </c>
      <c r="D89" s="19">
        <f t="shared" si="22"/>
        <v>9720104.6899999995</v>
      </c>
      <c r="E89" s="19">
        <f t="shared" si="22"/>
        <v>10473171.469999999</v>
      </c>
      <c r="F89" s="19">
        <f t="shared" si="22"/>
        <v>13136866.879999999</v>
      </c>
      <c r="G89" s="19">
        <f t="shared" si="22"/>
        <v>23138508.050000001</v>
      </c>
      <c r="H89" s="19">
        <f t="shared" si="22"/>
        <v>39245477.090000004</v>
      </c>
      <c r="I89" s="19">
        <f t="shared" si="22"/>
        <v>0</v>
      </c>
      <c r="J89" s="19">
        <f t="shared" si="22"/>
        <v>0</v>
      </c>
      <c r="K89" s="19">
        <f t="shared" si="22"/>
        <v>0</v>
      </c>
      <c r="L89" s="19">
        <f t="shared" si="22"/>
        <v>0</v>
      </c>
      <c r="M89" s="19">
        <f t="shared" si="22"/>
        <v>0</v>
      </c>
      <c r="N89" s="19">
        <f t="shared" si="22"/>
        <v>0</v>
      </c>
      <c r="O89" s="19">
        <f t="shared" si="22"/>
        <v>0</v>
      </c>
      <c r="P89" s="48">
        <f t="shared" si="20"/>
        <v>95714128.180000007</v>
      </c>
    </row>
    <row r="90" spans="1:20" x14ac:dyDescent="0.25">
      <c r="A90" t="s">
        <v>111</v>
      </c>
      <c r="D90" s="14"/>
      <c r="E90" s="14"/>
      <c r="F90" s="14"/>
    </row>
    <row r="91" spans="1:20" x14ac:dyDescent="0.25">
      <c r="A91" t="s">
        <v>126</v>
      </c>
      <c r="B91" s="56">
        <v>2024</v>
      </c>
      <c r="D91" s="14"/>
      <c r="E91" s="14"/>
      <c r="F91" s="14"/>
    </row>
    <row r="92" spans="1:20" x14ac:dyDescent="0.25">
      <c r="A92" s="66" t="s">
        <v>127</v>
      </c>
      <c r="B92" s="66"/>
      <c r="D92" s="14"/>
      <c r="E92" s="14"/>
      <c r="F92" s="14" t="s">
        <v>87</v>
      </c>
      <c r="J92" s="16"/>
    </row>
    <row r="93" spans="1:20" x14ac:dyDescent="0.25">
      <c r="C93" s="16"/>
      <c r="D93" s="14"/>
      <c r="E93" s="14"/>
      <c r="F93" s="14"/>
      <c r="J93" s="16"/>
      <c r="K93" s="16"/>
    </row>
    <row r="94" spans="1:20" x14ac:dyDescent="0.25">
      <c r="D94" s="14"/>
      <c r="E94" s="14"/>
      <c r="F94" s="14"/>
    </row>
    <row r="95" spans="1:20" x14ac:dyDescent="0.25">
      <c r="D95" s="14"/>
      <c r="E95" s="14"/>
      <c r="F95" s="14"/>
      <c r="P95" t="s">
        <v>87</v>
      </c>
    </row>
    <row r="97" spans="1:17" x14ac:dyDescent="0.25">
      <c r="A97" t="s">
        <v>88</v>
      </c>
      <c r="H97" t="s">
        <v>89</v>
      </c>
      <c r="M97" t="s">
        <v>112</v>
      </c>
    </row>
    <row r="102" spans="1:17" x14ac:dyDescent="0.25">
      <c r="A102" s="22"/>
      <c r="H102" s="22"/>
      <c r="I102" s="22"/>
      <c r="M102" s="22"/>
      <c r="N102" s="22"/>
      <c r="O102" s="22"/>
    </row>
    <row r="103" spans="1:17" x14ac:dyDescent="0.25">
      <c r="A103" s="21" t="s">
        <v>118</v>
      </c>
      <c r="B103" s="21"/>
      <c r="C103" s="21"/>
      <c r="H103" s="21" t="s">
        <v>123</v>
      </c>
      <c r="M103" s="21" t="s">
        <v>114</v>
      </c>
    </row>
    <row r="104" spans="1:17" x14ac:dyDescent="0.25">
      <c r="A104" t="s">
        <v>113</v>
      </c>
      <c r="H104" t="s">
        <v>92</v>
      </c>
      <c r="M104" t="s">
        <v>117</v>
      </c>
    </row>
    <row r="107" spans="1:17" ht="18.75" x14ac:dyDescent="0.3">
      <c r="A107" s="53"/>
      <c r="B107" s="53"/>
      <c r="C107" s="53"/>
      <c r="D107" s="53"/>
      <c r="E107" s="53"/>
      <c r="F107" s="53"/>
      <c r="G107" s="53"/>
      <c r="H107" s="53"/>
    </row>
    <row r="109" spans="1:17" ht="18.75" x14ac:dyDescent="0.3">
      <c r="A109" s="53" t="s">
        <v>124</v>
      </c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</row>
    <row r="110" spans="1:17" ht="18.75" x14ac:dyDescent="0.3">
      <c r="A110" s="64" t="s">
        <v>125</v>
      </c>
      <c r="B110" s="64"/>
      <c r="C110" s="64"/>
      <c r="D110" s="64"/>
      <c r="E110" s="64"/>
      <c r="F110" s="64"/>
      <c r="G110" s="64"/>
      <c r="H110" s="53"/>
      <c r="I110" s="53"/>
      <c r="J110" s="53"/>
      <c r="K110" s="53"/>
      <c r="L110" s="53"/>
      <c r="M110" s="53"/>
      <c r="N110" s="53"/>
      <c r="O110" s="53"/>
      <c r="P110" s="53"/>
      <c r="Q110" s="53"/>
    </row>
    <row r="111" spans="1:17" ht="18.75" x14ac:dyDescent="0.3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</row>
    <row r="112" spans="1:17" ht="18.75" x14ac:dyDescent="0.3">
      <c r="A112" s="53"/>
      <c r="B112" s="53"/>
      <c r="C112" s="53"/>
      <c r="D112" s="54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1:17" ht="18.75" x14ac:dyDescent="0.3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1:17" ht="18.75" x14ac:dyDescent="0.3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6" spans="1:17" x14ac:dyDescent="0.25">
      <c r="F116" s="16"/>
    </row>
    <row r="117" spans="1:17" x14ac:dyDescent="0.25">
      <c r="F117" s="16"/>
    </row>
    <row r="124" spans="1:17" x14ac:dyDescent="0.25">
      <c r="H124" s="16"/>
    </row>
  </sheetData>
  <mergeCells count="7">
    <mergeCell ref="A110:G110"/>
    <mergeCell ref="A1:P1"/>
    <mergeCell ref="A2:P2"/>
    <mergeCell ref="A4:P4"/>
    <mergeCell ref="A3:P3"/>
    <mergeCell ref="A5:P5"/>
    <mergeCell ref="A92:B9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43F4-E760-431B-A3AB-5F5D749C3B21}"/>
</file>

<file path=customXml/itemProps2.xml><?xml version="1.0" encoding="utf-8"?>
<ds:datastoreItem xmlns:ds="http://schemas.openxmlformats.org/officeDocument/2006/customXml" ds:itemID="{BD5F6D4B-13D5-4AF6-A04E-0BEA7AD87D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Juana María Rodríguez García</cp:lastModifiedBy>
  <cp:revision/>
  <cp:lastPrinted>2024-06-04T16:19:58Z</cp:lastPrinted>
  <dcterms:created xsi:type="dcterms:W3CDTF">2018-04-17T18:57:16Z</dcterms:created>
  <dcterms:modified xsi:type="dcterms:W3CDTF">2024-06-04T16:26:33Z</dcterms:modified>
  <cp:category/>
  <cp:contentStatus/>
</cp:coreProperties>
</file>