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yo/"/>
    </mc:Choice>
  </mc:AlternateContent>
  <xr:revisionPtr revIDLastSave="0" documentId="8_{E41ADB5E-0B3A-4DB8-AE79-81705D4D1D16}" xr6:coauthVersionLast="47" xr6:coauthVersionMax="47" xr10:uidLastSave="{00000000-0000-0000-0000-000000000000}"/>
  <bookViews>
    <workbookView xWindow="12375" yWindow="3675" windowWidth="16395" windowHeight="1062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3" l="1"/>
  <c r="F15" i="3"/>
  <c r="E15" i="3"/>
  <c r="C25" i="3"/>
  <c r="B25" i="3"/>
  <c r="M9" i="3"/>
  <c r="C9" i="3"/>
  <c r="D15" i="3"/>
  <c r="B9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51" i="3"/>
  <c r="P34" i="3"/>
  <c r="P22" i="3"/>
  <c r="C25" i="2"/>
  <c r="C73" i="3" l="1"/>
  <c r="C89" i="3" s="1"/>
  <c r="P10" i="3"/>
  <c r="B51" i="3"/>
  <c r="B1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Q43" i="3"/>
  <c r="R43" i="3"/>
  <c r="S43" i="3"/>
  <c r="T43" i="3"/>
  <c r="U43" i="3"/>
  <c r="E25" i="3"/>
  <c r="F25" i="3"/>
  <c r="D25" i="3"/>
  <c r="D9" i="3"/>
  <c r="P69" i="3" l="1"/>
  <c r="P43" i="3"/>
  <c r="I51" i="3" l="1"/>
  <c r="L51" i="3" l="1"/>
  <c r="M51" i="3" l="1"/>
  <c r="N51" i="3" l="1"/>
  <c r="O51" i="3"/>
  <c r="F9" i="3"/>
  <c r="I25" i="3"/>
  <c r="E9" i="3"/>
  <c r="E73" i="3" s="1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<sst xmlns="http://schemas.openxmlformats.org/spreadsheetml/2006/main" count="213" uniqueCount="126">
  <si>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</si>
  <si>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</si>
  <si>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</si>
  <si>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AñO 2026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</si>
  <si>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</si>
  <si>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</si>
  <si>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</si>
  <si>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</si>
  <si>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</si>
  <si>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</si>
  <si>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</si>
  <si>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</si>
  <si>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</si>
  <si>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</si>
  <si>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</si>
  <si>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</si>
  <si>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</si>
  <si>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</si>
  <si>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</si>
  <si>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</si>
  <si>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</si>
  <si>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</si>
  <si>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</si>
  <si>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</si>
  <si>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</si>
  <si>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</si>
  <si>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</si>
  <si>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</si>
  <si>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</si>
  <si>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</si>
  <si>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</si>
  <si>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</si>
  <si>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</si>
  <si>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</si>
  <si>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</si>
  <si>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</si>
  <si>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</si>
  <si>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</si>
  <si>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</si>
  <si>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</si>
  <si>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</si>
  <si>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</si>
  <si>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</si>
  <si>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</si>
  <si>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</si>
  <si>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</si>
  <si>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</si>
  <si>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</si>
  <si>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</si>
  <si>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</si>
  <si>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</si>
  <si>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</si>
  <si>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</si>
  <si>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</si>
  <si>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</si>
  <si>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</si>
  <si>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</si>
  <si>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</si>
  <si>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</si>
  <si>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</si>
  <si>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</si>
  <si>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</si>
  <si>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</si>
  <si>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</si>
  <si>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</si>
  <si>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</si>
  <si>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</si>
  <si>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</si>
  <si>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</si>
  <si>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</si>
  <si>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</si>
  <si>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</si>
  <si>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</si>
  <si>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</si>
  <si>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</si>
  <si>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</si>
  <si>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</si>
  <si>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</si>
  <si>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</si>
  <si>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</si>
  <si>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</si>
  <si>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</si>
  <si>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</si>
  <si>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</si>
  <si>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</si>
  <si>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</si>
  <si>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</si>
  <si>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</si>
  <si>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</si>
  <si>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</si>
  <si>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</si>
  <si>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</si>
  <si>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</si>
  <si>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</si>
  <si>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</si>
  <si>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</si>
  <si>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</si>
  <si>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</si>
  <si>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</si>
  <si>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</si>
  <si>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</si>
  <si>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</si>
  <si>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</si>
  <si>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2026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</si>
  <si>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</si>
  <si>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</si>
  <si>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</si>
  <si>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</si>
  <si>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</si>
  <si>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</si>
  <si>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</si>
  <si>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</si>
  <si>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</si>
  <si>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</si>
  <si>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</si>
  <si>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</si>
  <si>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</si>
  <si>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</si>
  <si>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</si>
  <si>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</si>
  <si>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</si>
  <si>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Junio del 2026.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</si>
  <si>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Mayo del 2026</t>
    </r>
  </si>
  <si>
    <t>Aprobado por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</si>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</sst>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opLeftCell="A76" zoomScaleNormal="100" workbookViewId="0">
      <selection activeCell="C61" sqref="C61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7" t="s">
        <v>0</v>
      </c>
      <c r="B1" s="57"/>
      <c r="C1" s="57"/>
    </row>
    <row r="2" spans="1:14" ht="18.75" x14ac:dyDescent="0.3">
      <c r="A2" s="57" t="s">
        <v>1</v>
      </c>
      <c r="B2" s="57"/>
      <c r="C2" s="57"/>
    </row>
    <row r="3" spans="1:14" ht="18.75" x14ac:dyDescent="0.3">
      <c r="A3" s="55" t="s">
        <v>2</v>
      </c>
      <c r="B3" s="55"/>
      <c r="C3" s="55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ht="18.75" x14ac:dyDescent="0.3">
      <c r="A4" s="55" t="s">
        <v>3</v>
      </c>
      <c r="B4" s="55"/>
      <c r="C4" s="55"/>
      <c r="D4" s="5" t="s">
        <v>4</v>
      </c>
    </row>
    <row r="5" spans="1:14" x14ac:dyDescent="0.25">
      <c r="A5" s="56" t="s">
        <v>5</v>
      </c>
      <c r="B5" s="56"/>
      <c r="C5" s="56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224742012</v>
      </c>
      <c r="C9" s="8">
        <f>SUM(C10:C14)</f>
        <v>224742012</v>
      </c>
    </row>
    <row r="10" spans="1:14" x14ac:dyDescent="0.25">
      <c r="A10" s="4" t="s">
        <v>12</v>
      </c>
      <c r="B10" s="25">
        <v>170429350</v>
      </c>
      <c r="C10" s="25">
        <v>170429350</v>
      </c>
      <c r="D10" s="8">
        <v>8699450</v>
      </c>
    </row>
    <row r="11" spans="1:14" x14ac:dyDescent="0.25">
      <c r="A11" s="4" t="s">
        <v>13</v>
      </c>
      <c r="B11" s="26">
        <v>32496900</v>
      </c>
      <c r="C11" s="26">
        <v>32496900</v>
      </c>
      <c r="D11" s="12">
        <v>317500</v>
      </c>
    </row>
    <row r="12" spans="1:14" x14ac:dyDescent="0.25">
      <c r="A12" s="4" t="s">
        <v>14</v>
      </c>
      <c r="B12" s="26"/>
      <c r="C12" s="26"/>
      <c r="D12" s="12"/>
    </row>
    <row r="13" spans="1:14" x14ac:dyDescent="0.25">
      <c r="A13" s="4" t="s">
        <v>15</v>
      </c>
      <c r="B13" s="26"/>
      <c r="C13" s="26"/>
      <c r="D13" s="12"/>
    </row>
    <row r="14" spans="1:14" x14ac:dyDescent="0.25">
      <c r="A14" s="4" t="s">
        <v>16</v>
      </c>
      <c r="B14" s="26">
        <v>21815762</v>
      </c>
      <c r="C14" s="26">
        <v>21815762</v>
      </c>
      <c r="D14" s="12">
        <v>1317558.3999999999</v>
      </c>
    </row>
    <row r="15" spans="1:14" x14ac:dyDescent="0.25">
      <c r="A15" s="2" t="s">
        <v>17</v>
      </c>
      <c r="B15" s="8">
        <f>SUM(B16:B24)</f>
        <v>45334583</v>
      </c>
      <c r="C15" s="8">
        <f>SUM(C16:C24)</f>
        <v>43462543</v>
      </c>
    </row>
    <row r="16" spans="1:14" x14ac:dyDescent="0.25">
      <c r="A16" s="4" t="s">
        <v>18</v>
      </c>
      <c r="B16" s="26">
        <v>13967737</v>
      </c>
      <c r="C16" s="26">
        <v>14002937</v>
      </c>
    </row>
    <row r="17" spans="1:23" x14ac:dyDescent="0.25">
      <c r="A17" s="4" t="s">
        <v>19</v>
      </c>
      <c r="B17" s="26">
        <v>309697</v>
      </c>
      <c r="C17" s="26">
        <v>1109697</v>
      </c>
    </row>
    <row r="18" spans="1:23" x14ac:dyDescent="0.25">
      <c r="A18" s="4" t="s">
        <v>20</v>
      </c>
      <c r="B18" s="26">
        <v>1600000</v>
      </c>
      <c r="C18" s="26">
        <v>1200000</v>
      </c>
    </row>
    <row r="19" spans="1:23" ht="18" customHeight="1" x14ac:dyDescent="0.25">
      <c r="A19" s="4" t="s">
        <v>21</v>
      </c>
      <c r="B19" s="26">
        <v>60000</v>
      </c>
      <c r="C19" s="26">
        <v>60000</v>
      </c>
    </row>
    <row r="20" spans="1:23" x14ac:dyDescent="0.25">
      <c r="A20" s="4" t="s">
        <v>22</v>
      </c>
      <c r="B20" s="26">
        <v>4915660</v>
      </c>
      <c r="C20" s="26">
        <v>4922553.12</v>
      </c>
    </row>
    <row r="21" spans="1:23" x14ac:dyDescent="0.25">
      <c r="A21" s="4" t="s">
        <v>23</v>
      </c>
      <c r="B21" s="26">
        <v>2525000</v>
      </c>
      <c r="C21" s="26">
        <v>2525000</v>
      </c>
    </row>
    <row r="22" spans="1:23" x14ac:dyDescent="0.25">
      <c r="A22" s="4" t="s">
        <v>24</v>
      </c>
      <c r="B22" s="26">
        <v>4860000</v>
      </c>
      <c r="C22" s="26">
        <v>6645106.8799999999</v>
      </c>
    </row>
    <row r="23" spans="1:23" x14ac:dyDescent="0.25">
      <c r="A23" s="4" t="s">
        <v>25</v>
      </c>
      <c r="B23" s="26">
        <v>15996489</v>
      </c>
      <c r="C23" s="26">
        <v>10298091.859999999</v>
      </c>
    </row>
    <row r="24" spans="1:23" x14ac:dyDescent="0.25">
      <c r="A24" s="4" t="s">
        <v>26</v>
      </c>
      <c r="B24" s="26">
        <v>1100000</v>
      </c>
      <c r="C24" s="26">
        <v>2699157.14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11303907</v>
      </c>
      <c r="C25" s="8">
        <f>SUM(C26:C34)</f>
        <v>11665947</v>
      </c>
    </row>
    <row r="26" spans="1:23" x14ac:dyDescent="0.25">
      <c r="A26" s="4" t="s">
        <v>28</v>
      </c>
      <c r="B26" s="26">
        <v>611000</v>
      </c>
      <c r="C26" s="26">
        <v>611000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>
        <v>22000</v>
      </c>
      <c r="C27" s="26">
        <v>442000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524280</v>
      </c>
      <c r="C28" s="26">
        <v>546880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285200</v>
      </c>
      <c r="C29" s="26">
        <v>285200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>
        <v>96000</v>
      </c>
      <c r="C30" s="26">
        <v>96000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21400</v>
      </c>
      <c r="C31" s="26">
        <v>21400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4546740</v>
      </c>
      <c r="C32" s="26">
        <v>4546740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5197287</v>
      </c>
      <c r="C34" s="26">
        <v>5116727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0</v>
      </c>
    </row>
    <row r="36" spans="1:23" x14ac:dyDescent="0.25">
      <c r="A36" s="4" t="s">
        <v>38</v>
      </c>
      <c r="B36" s="12"/>
      <c r="C36" s="12"/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2653500</v>
      </c>
      <c r="C51" s="8">
        <f>SUM(C52:C60)</f>
        <v>4163500</v>
      </c>
    </row>
    <row r="52" spans="1:24" x14ac:dyDescent="0.25">
      <c r="A52" s="4" t="s">
        <v>54</v>
      </c>
      <c r="B52" s="26">
        <v>2030000</v>
      </c>
      <c r="C52" s="26">
        <v>1723500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493500</v>
      </c>
      <c r="C53" s="26">
        <v>436000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/>
      <c r="C55" s="26"/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130000</v>
      </c>
      <c r="C56" s="26">
        <v>2004000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/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284034002</v>
      </c>
      <c r="C73" s="39">
        <f>C9+C15+C25+C35+C51</f>
        <v>284034002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284034002</v>
      </c>
      <c r="C86" s="39">
        <f>SUM(C9+C15+C25+C35+C51)</f>
        <v>284034002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8" x14ac:dyDescent="0.25">
      <c r="A97" s="59" t="s">
        <v>97</v>
      </c>
      <c r="B97" s="59"/>
      <c r="C97" s="59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98</v>
      </c>
      <c r="B101" s="18"/>
      <c r="C101" s="18"/>
      <c r="AA101" s="9"/>
    </row>
    <row r="102" spans="1:28" x14ac:dyDescent="0.25">
      <c r="A102" s="60" t="s">
        <v>99</v>
      </c>
      <c r="B102" s="60"/>
      <c r="C102" s="60"/>
      <c r="AA102" s="9"/>
    </row>
    <row r="103" spans="1:28" x14ac:dyDescent="0.25">
      <c r="A103" s="59" t="s">
        <v>100</v>
      </c>
      <c r="B103" s="59"/>
      <c r="C103" s="59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</row>
  </sheetData>
  <mergeCells count="13">
    <mergeCell ref="A106:AB106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topLeftCell="A64" zoomScale="84" zoomScaleNormal="84" workbookViewId="0">
      <selection activeCell="H60" sqref="H6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"/>
    </row>
    <row r="2" spans="1:28" ht="18.75" customHeight="1" x14ac:dyDescent="0.3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"/>
    </row>
    <row r="3" spans="1:28" ht="15.75" customHeight="1" x14ac:dyDescent="0.25">
      <c r="A3" s="55" t="s">
        <v>102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103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105</v>
      </c>
      <c r="C7" s="43" t="s">
        <v>106</v>
      </c>
      <c r="D7" s="43" t="s">
        <v>107</v>
      </c>
      <c r="E7" s="43" t="s">
        <v>108</v>
      </c>
      <c r="F7" s="43" t="s">
        <v>109</v>
      </c>
      <c r="G7" s="43" t="s">
        <v>110</v>
      </c>
      <c r="H7" s="43" t="s">
        <v>111</v>
      </c>
      <c r="I7" s="43" t="s">
        <v>112</v>
      </c>
      <c r="J7" s="43" t="s">
        <v>113</v>
      </c>
      <c r="K7" s="43" t="s">
        <v>114</v>
      </c>
      <c r="L7" s="43" t="s">
        <v>115</v>
      </c>
      <c r="M7" s="43" t="s">
        <v>116</v>
      </c>
      <c r="N7" s="43" t="s">
        <v>117</v>
      </c>
      <c r="O7" s="43" t="s">
        <v>118</v>
      </c>
      <c r="P7" s="43" t="s">
        <v>119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224742012</v>
      </c>
      <c r="C9" s="8">
        <f>C10+C11+C13+C14</f>
        <v>224742012</v>
      </c>
      <c r="D9" s="8">
        <f t="shared" ref="D9:J9" si="0">SUM(D10:D14)</f>
        <v>10364965.25</v>
      </c>
      <c r="E9" s="8">
        <f t="shared" si="0"/>
        <v>10337209.15</v>
      </c>
      <c r="F9" s="8">
        <f t="shared" si="0"/>
        <v>10579207.48</v>
      </c>
      <c r="G9" s="8">
        <f t="shared" si="0"/>
        <v>10581969.82</v>
      </c>
      <c r="H9" s="8">
        <f t="shared" si="0"/>
        <v>19789269.020000003</v>
      </c>
      <c r="I9" s="8">
        <f t="shared" si="0"/>
        <v>0</v>
      </c>
      <c r="J9" s="8">
        <f t="shared" si="0"/>
        <v>0</v>
      </c>
      <c r="K9" s="8">
        <f>+K10+K11+K12+K13+K14</f>
        <v>0</v>
      </c>
      <c r="L9" s="8">
        <f>+L10+L11+L12+L13+L14</f>
        <v>0</v>
      </c>
      <c r="M9" s="8">
        <f>+M10+M11+M12+M13+M14</f>
        <v>0</v>
      </c>
      <c r="N9" s="8">
        <f>+N10+N11+N12+N13+N14</f>
        <v>0</v>
      </c>
      <c r="O9" s="8">
        <f>+O10+O11+O12+O13+O14</f>
        <v>0</v>
      </c>
      <c r="P9" s="8">
        <f>SUM(D9:O9)</f>
        <v>61652620.720000006</v>
      </c>
      <c r="Q9" s="11">
        <f>P9-143660954.92</f>
        <v>-82008334.199999988</v>
      </c>
      <c r="S9" s="10"/>
    </row>
    <row r="10" spans="1:28" s="14" customFormat="1" x14ac:dyDescent="0.25">
      <c r="A10" s="28" t="s">
        <v>12</v>
      </c>
      <c r="B10" s="25">
        <v>170429350</v>
      </c>
      <c r="C10" s="25">
        <v>170429350</v>
      </c>
      <c r="D10" s="8">
        <v>8729906.8499999996</v>
      </c>
      <c r="E10" s="8">
        <v>8699450</v>
      </c>
      <c r="F10" s="8">
        <v>8933222.3100000005</v>
      </c>
      <c r="G10" s="29">
        <v>8911750</v>
      </c>
      <c r="H10" s="29">
        <v>9686655.3599999994</v>
      </c>
      <c r="I10" s="29"/>
      <c r="J10" s="29"/>
      <c r="K10" s="29"/>
      <c r="L10" s="29"/>
      <c r="M10" s="29"/>
      <c r="N10" s="29"/>
      <c r="O10" s="8"/>
      <c r="P10" s="8">
        <f t="shared" ref="P10:P73" si="1">SUM(D10:O10)</f>
        <v>44960984.520000003</v>
      </c>
    </row>
    <row r="11" spans="1:28" x14ac:dyDescent="0.25">
      <c r="A11" s="4" t="s">
        <v>13</v>
      </c>
      <c r="B11" s="26">
        <v>32496900</v>
      </c>
      <c r="C11" s="26">
        <v>32496900</v>
      </c>
      <c r="D11" s="12">
        <v>317500</v>
      </c>
      <c r="E11" s="12">
        <v>317500</v>
      </c>
      <c r="F11" s="9">
        <v>317500</v>
      </c>
      <c r="G11" s="9">
        <v>317500</v>
      </c>
      <c r="H11" s="9">
        <v>8657507.9900000002</v>
      </c>
      <c r="I11" s="9"/>
      <c r="J11" s="9"/>
      <c r="K11" s="9"/>
      <c r="L11" s="9"/>
      <c r="M11" s="9"/>
      <c r="N11" s="9"/>
      <c r="O11" s="8"/>
      <c r="P11" s="27">
        <f t="shared" si="1"/>
        <v>9927507.9900000002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1"/>
        <v>0</v>
      </c>
    </row>
    <row r="13" spans="1:28" ht="30" x14ac:dyDescent="0.25">
      <c r="A13" s="4" t="s">
        <v>15</v>
      </c>
      <c r="B13" s="26"/>
      <c r="C13" s="26"/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1"/>
        <v>0</v>
      </c>
    </row>
    <row r="14" spans="1:28" ht="30" x14ac:dyDescent="0.25">
      <c r="A14" s="4" t="s">
        <v>16</v>
      </c>
      <c r="B14" s="26">
        <v>21815762</v>
      </c>
      <c r="C14" s="26">
        <v>21815762</v>
      </c>
      <c r="D14" s="12">
        <v>1317558.3999999999</v>
      </c>
      <c r="E14" s="12">
        <v>1320259.1499999999</v>
      </c>
      <c r="F14" s="12">
        <v>1328485.17</v>
      </c>
      <c r="G14" s="12">
        <v>1352719.82</v>
      </c>
      <c r="H14" s="12">
        <v>1445105.67</v>
      </c>
      <c r="I14" s="12"/>
      <c r="J14" s="12"/>
      <c r="K14" s="12"/>
      <c r="L14" s="12"/>
      <c r="M14" s="12"/>
      <c r="N14" s="12"/>
      <c r="O14" s="12"/>
      <c r="P14" s="27">
        <f t="shared" si="1"/>
        <v>6764128.21</v>
      </c>
    </row>
    <row r="15" spans="1:28" x14ac:dyDescent="0.25">
      <c r="A15" s="2" t="s">
        <v>17</v>
      </c>
      <c r="B15" s="25">
        <f>B16+B17+B18+B19+B20+B21+B22+B23+B24</f>
        <v>45334583</v>
      </c>
      <c r="C15" s="25">
        <f>C16+C17+C18+C19+C20+C21+C22+C23+C24</f>
        <v>43462543</v>
      </c>
      <c r="D15" s="8">
        <f t="shared" ref="D15:O15" si="2">SUM(D16:D24)</f>
        <v>703798.45000000007</v>
      </c>
      <c r="E15" s="8">
        <f t="shared" si="2"/>
        <v>1789354.2</v>
      </c>
      <c r="F15" s="8">
        <f>SUM(F16:F24)</f>
        <v>3319336</v>
      </c>
      <c r="G15" s="8">
        <f>SUM(G16:G24)</f>
        <v>3258825.24</v>
      </c>
      <c r="H15" s="8">
        <f t="shared" si="2"/>
        <v>1202517.29</v>
      </c>
      <c r="I15" s="8">
        <f t="shared" si="2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8">
        <f t="shared" si="2"/>
        <v>0</v>
      </c>
      <c r="N15" s="8">
        <f t="shared" si="2"/>
        <v>0</v>
      </c>
      <c r="O15" s="8">
        <f t="shared" si="2"/>
        <v>0</v>
      </c>
      <c r="P15" s="8">
        <f>SUM(D15:O15)</f>
        <v>10273831.18</v>
      </c>
    </row>
    <row r="16" spans="1:28" x14ac:dyDescent="0.25">
      <c r="A16" s="4" t="s">
        <v>18</v>
      </c>
      <c r="B16" s="26">
        <v>13967737</v>
      </c>
      <c r="C16" s="26">
        <v>14002937</v>
      </c>
      <c r="D16" s="9">
        <v>627037.06000000006</v>
      </c>
      <c r="E16" s="12">
        <v>713232.15</v>
      </c>
      <c r="F16" s="9">
        <v>1651887.9</v>
      </c>
      <c r="G16" s="9">
        <v>809576.68</v>
      </c>
      <c r="H16" s="9">
        <v>150266.07999999999</v>
      </c>
      <c r="I16" s="9"/>
      <c r="J16" s="9"/>
      <c r="K16" s="9"/>
      <c r="L16" s="12"/>
      <c r="M16" s="9"/>
      <c r="N16" s="9"/>
      <c r="O16" s="9"/>
      <c r="P16" s="27">
        <f>SUM(D16:O16)</f>
        <v>3951999.87</v>
      </c>
    </row>
    <row r="17" spans="1:17" ht="30" x14ac:dyDescent="0.25">
      <c r="A17" s="4" t="s">
        <v>19</v>
      </c>
      <c r="B17" s="26">
        <v>309697</v>
      </c>
      <c r="C17" s="26">
        <v>1109697</v>
      </c>
      <c r="D17" s="8"/>
      <c r="E17" s="12">
        <v>119451.4</v>
      </c>
      <c r="F17" s="30"/>
      <c r="G17" s="30">
        <v>74340</v>
      </c>
      <c r="H17" s="9"/>
      <c r="I17" s="30"/>
      <c r="J17" s="9"/>
      <c r="K17" s="30"/>
      <c r="L17" s="30"/>
      <c r="M17" s="30"/>
      <c r="N17" s="30"/>
      <c r="O17" s="30"/>
      <c r="P17" s="27">
        <f t="shared" si="1"/>
        <v>193791.4</v>
      </c>
    </row>
    <row r="18" spans="1:17" x14ac:dyDescent="0.25">
      <c r="A18" s="4" t="s">
        <v>20</v>
      </c>
      <c r="B18" s="26">
        <v>1600000</v>
      </c>
      <c r="C18" s="26">
        <v>1200000</v>
      </c>
      <c r="D18" s="8"/>
      <c r="E18" s="12"/>
      <c r="F18" s="9"/>
      <c r="G18" s="9">
        <v>12145</v>
      </c>
      <c r="H18" s="9"/>
      <c r="I18" s="9"/>
      <c r="J18" s="9"/>
      <c r="K18" s="9"/>
      <c r="L18" s="9"/>
      <c r="M18" s="9"/>
      <c r="N18" s="9"/>
      <c r="O18" s="9"/>
      <c r="P18" s="27">
        <f t="shared" si="1"/>
        <v>12145</v>
      </c>
    </row>
    <row r="19" spans="1:17" ht="18" customHeight="1" x14ac:dyDescent="0.25">
      <c r="A19" s="4" t="s">
        <v>21</v>
      </c>
      <c r="B19" s="26">
        <v>60000</v>
      </c>
      <c r="C19" s="26">
        <v>60000</v>
      </c>
      <c r="D19" s="8"/>
      <c r="E19" s="12"/>
      <c r="F19" s="9"/>
      <c r="G19" s="9">
        <v>30000</v>
      </c>
      <c r="H19" s="9"/>
      <c r="I19" s="9"/>
      <c r="J19" s="9"/>
      <c r="K19" s="9"/>
      <c r="L19" s="9"/>
      <c r="M19" s="9"/>
      <c r="N19" s="9"/>
      <c r="O19" s="9"/>
      <c r="P19" s="27">
        <f t="shared" si="1"/>
        <v>30000</v>
      </c>
    </row>
    <row r="20" spans="1:17" x14ac:dyDescent="0.25">
      <c r="A20" s="4" t="s">
        <v>22</v>
      </c>
      <c r="B20" s="26">
        <v>4915660</v>
      </c>
      <c r="C20" s="26">
        <v>4922553.12</v>
      </c>
      <c r="D20" s="27">
        <v>39862.76</v>
      </c>
      <c r="E20" s="12">
        <v>233366.73</v>
      </c>
      <c r="F20" s="9">
        <v>182625</v>
      </c>
      <c r="G20" s="9">
        <v>227052</v>
      </c>
      <c r="H20" s="9">
        <v>169089.28</v>
      </c>
      <c r="I20" s="9"/>
      <c r="J20" s="9"/>
      <c r="K20" s="9"/>
      <c r="L20" s="12"/>
      <c r="M20" s="9"/>
      <c r="N20" s="9"/>
      <c r="O20" s="9"/>
      <c r="P20" s="27">
        <f>SUM(D20:O20)</f>
        <v>851995.77</v>
      </c>
    </row>
    <row r="21" spans="1:17" x14ac:dyDescent="0.25">
      <c r="A21" s="4" t="s">
        <v>23</v>
      </c>
      <c r="B21" s="26">
        <v>2525000</v>
      </c>
      <c r="C21" s="26">
        <v>2525000</v>
      </c>
      <c r="D21" s="27">
        <v>36898.629999999997</v>
      </c>
      <c r="E21" s="12">
        <v>134713.93</v>
      </c>
      <c r="F21" s="9">
        <v>133033.24</v>
      </c>
      <c r="G21" s="9">
        <v>132119.26</v>
      </c>
      <c r="H21" s="9">
        <v>672717.36</v>
      </c>
      <c r="I21" s="9"/>
      <c r="J21" s="9"/>
      <c r="K21" s="9"/>
      <c r="L21" s="9"/>
      <c r="M21" s="9"/>
      <c r="N21" s="9"/>
      <c r="O21" s="9"/>
      <c r="P21" s="27">
        <f t="shared" si="1"/>
        <v>1109482.42</v>
      </c>
    </row>
    <row r="22" spans="1:17" ht="45" x14ac:dyDescent="0.25">
      <c r="A22" s="4" t="s">
        <v>24</v>
      </c>
      <c r="B22" s="26">
        <v>4860000</v>
      </c>
      <c r="C22" s="26">
        <v>6645106.8799999999</v>
      </c>
      <c r="D22" s="8"/>
      <c r="E22" s="12">
        <v>11800</v>
      </c>
      <c r="F22" s="30">
        <v>1032364.66</v>
      </c>
      <c r="G22" s="30">
        <v>1543029.7</v>
      </c>
      <c r="H22" s="30">
        <v>70210</v>
      </c>
      <c r="I22" s="30"/>
      <c r="J22" s="30"/>
      <c r="K22" s="30"/>
      <c r="L22" s="30"/>
      <c r="M22" s="30"/>
      <c r="N22" s="30"/>
      <c r="O22" s="30"/>
      <c r="P22" s="27">
        <f t="shared" si="1"/>
        <v>2657404.36</v>
      </c>
    </row>
    <row r="23" spans="1:17" ht="30" x14ac:dyDescent="0.25">
      <c r="A23" s="4" t="s">
        <v>25</v>
      </c>
      <c r="B23" s="26">
        <v>15996489</v>
      </c>
      <c r="C23" s="26">
        <v>10298091.859999999</v>
      </c>
      <c r="D23" s="8"/>
      <c r="E23" s="12">
        <v>411589.99</v>
      </c>
      <c r="F23" s="30">
        <v>208564.2</v>
      </c>
      <c r="G23" s="30">
        <v>399800</v>
      </c>
      <c r="H23" s="30">
        <v>11800</v>
      </c>
      <c r="I23" s="30"/>
      <c r="J23" s="13"/>
      <c r="K23" s="30"/>
      <c r="L23" s="33"/>
      <c r="M23" s="30"/>
      <c r="N23" s="30"/>
      <c r="O23" s="30"/>
      <c r="P23" s="27">
        <f t="shared" si="1"/>
        <v>1031754.19</v>
      </c>
    </row>
    <row r="24" spans="1:17" ht="30" x14ac:dyDescent="0.25">
      <c r="A24" s="4" t="s">
        <v>26</v>
      </c>
      <c r="B24" s="26">
        <v>1100000</v>
      </c>
      <c r="C24" s="26">
        <v>2699157.14</v>
      </c>
      <c r="D24" s="8"/>
      <c r="E24" s="12">
        <v>165200</v>
      </c>
      <c r="F24" s="30">
        <v>110861</v>
      </c>
      <c r="G24" s="30">
        <v>30762.6</v>
      </c>
      <c r="H24" s="30">
        <v>128434.57</v>
      </c>
      <c r="I24" s="30"/>
      <c r="J24" s="30"/>
      <c r="K24" s="30"/>
      <c r="L24" s="12"/>
      <c r="M24" s="9"/>
      <c r="N24" s="30"/>
      <c r="O24" s="30"/>
      <c r="P24" s="27">
        <f t="shared" si="1"/>
        <v>435258.17</v>
      </c>
    </row>
    <row r="25" spans="1:17" x14ac:dyDescent="0.25">
      <c r="A25" s="2" t="s">
        <v>27</v>
      </c>
      <c r="B25" s="25">
        <f>B26+B27+B28+B29+B30+B31+B32+B34</f>
        <v>11303907</v>
      </c>
      <c r="C25" s="25">
        <f>C26+C27+C28+C29+C30+C31+C32+C34</f>
        <v>11665947</v>
      </c>
      <c r="D25" s="8">
        <f>SUM(D26:D34)</f>
        <v>0</v>
      </c>
      <c r="E25" s="8">
        <f t="shared" ref="E25:O25" si="3">SUM(E26:E34)</f>
        <v>189035.91999999998</v>
      </c>
      <c r="F25" s="8">
        <f t="shared" si="3"/>
        <v>712199.17</v>
      </c>
      <c r="G25" s="8">
        <f t="shared" si="3"/>
        <v>1631300.06</v>
      </c>
      <c r="H25" s="8">
        <f t="shared" si="3"/>
        <v>1526937.66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1"/>
        <v>4059472.8100000005</v>
      </c>
    </row>
    <row r="26" spans="1:17" ht="30" x14ac:dyDescent="0.25">
      <c r="A26" s="4" t="s">
        <v>28</v>
      </c>
      <c r="B26" s="26">
        <v>611000</v>
      </c>
      <c r="C26" s="26">
        <v>611000</v>
      </c>
      <c r="D26" s="12"/>
      <c r="E26" s="12">
        <v>126710.1</v>
      </c>
      <c r="F26" s="30">
        <v>3600</v>
      </c>
      <c r="G26" s="30">
        <v>31300.06</v>
      </c>
      <c r="H26" s="30">
        <v>125852.8</v>
      </c>
      <c r="I26" s="30"/>
      <c r="J26" s="30"/>
      <c r="K26" s="33"/>
      <c r="L26" s="30"/>
      <c r="M26" s="30"/>
      <c r="N26" s="36"/>
      <c r="O26" s="36"/>
      <c r="P26" s="27">
        <f t="shared" si="1"/>
        <v>287462.96000000002</v>
      </c>
      <c r="Q26" s="11"/>
    </row>
    <row r="27" spans="1:17" x14ac:dyDescent="0.25">
      <c r="A27" s="4" t="s">
        <v>29</v>
      </c>
      <c r="B27" s="26">
        <v>22000</v>
      </c>
      <c r="C27" s="26">
        <v>442000</v>
      </c>
      <c r="D27" s="12"/>
      <c r="E27" s="12"/>
      <c r="F27" s="12"/>
      <c r="G27" s="9"/>
      <c r="H27" s="9"/>
      <c r="I27" s="9"/>
      <c r="J27" s="9"/>
      <c r="K27" s="9"/>
      <c r="L27" s="9"/>
      <c r="M27" s="13"/>
      <c r="N27" s="13"/>
      <c r="O27" s="13"/>
      <c r="P27" s="27">
        <f t="shared" si="1"/>
        <v>0</v>
      </c>
    </row>
    <row r="28" spans="1:17" ht="30" x14ac:dyDescent="0.25">
      <c r="A28" s="4" t="s">
        <v>30</v>
      </c>
      <c r="B28" s="26">
        <v>524280</v>
      </c>
      <c r="C28" s="26">
        <v>546880</v>
      </c>
      <c r="D28" s="16"/>
      <c r="E28" s="12">
        <v>49625.27</v>
      </c>
      <c r="F28" s="12">
        <v>25812.5</v>
      </c>
      <c r="G28" s="30"/>
      <c r="H28" s="30"/>
      <c r="I28" s="30"/>
      <c r="J28" s="30"/>
      <c r="K28" s="30"/>
      <c r="L28" s="17"/>
      <c r="M28" s="17"/>
      <c r="N28" s="30"/>
      <c r="O28" s="30"/>
      <c r="P28" s="27">
        <f t="shared" si="1"/>
        <v>75437.76999999999</v>
      </c>
    </row>
    <row r="29" spans="1:17" x14ac:dyDescent="0.25">
      <c r="A29" s="4" t="s">
        <v>31</v>
      </c>
      <c r="B29" s="26">
        <v>285200</v>
      </c>
      <c r="C29" s="26">
        <v>285200</v>
      </c>
      <c r="D29" s="12"/>
      <c r="E29" s="12"/>
      <c r="F29" s="12">
        <v>65596.7</v>
      </c>
      <c r="G29" s="9"/>
      <c r="H29" s="9">
        <v>52584.86</v>
      </c>
      <c r="I29" s="9"/>
      <c r="J29" s="9"/>
      <c r="K29" s="9"/>
      <c r="L29" s="9"/>
      <c r="M29" s="9"/>
      <c r="N29" s="9"/>
      <c r="O29" s="9"/>
      <c r="P29" s="27">
        <f t="shared" si="1"/>
        <v>118181.56</v>
      </c>
    </row>
    <row r="30" spans="1:17" ht="30" x14ac:dyDescent="0.25">
      <c r="A30" s="4" t="s">
        <v>32</v>
      </c>
      <c r="B30" s="26">
        <v>96000</v>
      </c>
      <c r="C30" s="26">
        <v>96000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1"/>
        <v>0</v>
      </c>
    </row>
    <row r="31" spans="1:17" ht="30" x14ac:dyDescent="0.25">
      <c r="A31" s="4" t="s">
        <v>33</v>
      </c>
      <c r="B31" s="26">
        <v>21400</v>
      </c>
      <c r="C31" s="26">
        <v>21400</v>
      </c>
      <c r="D31" s="12"/>
      <c r="E31" s="12"/>
      <c r="F31" s="12"/>
      <c r="G31" s="9"/>
      <c r="H31" s="9"/>
      <c r="I31" s="9"/>
      <c r="J31" s="9"/>
      <c r="K31" s="9"/>
      <c r="L31" s="30"/>
      <c r="M31" s="17"/>
      <c r="N31" s="9"/>
      <c r="O31" s="9"/>
      <c r="P31" s="27">
        <f t="shared" si="1"/>
        <v>0</v>
      </c>
    </row>
    <row r="32" spans="1:17" ht="30" x14ac:dyDescent="0.25">
      <c r="A32" s="4" t="s">
        <v>34</v>
      </c>
      <c r="B32" s="26">
        <v>4546740</v>
      </c>
      <c r="C32" s="26">
        <v>4546740</v>
      </c>
      <c r="D32" s="16"/>
      <c r="E32" s="16"/>
      <c r="F32" s="30">
        <v>7937.57</v>
      </c>
      <c r="G32" s="17"/>
      <c r="H32" s="30">
        <v>1348500</v>
      </c>
      <c r="I32" s="30"/>
      <c r="J32" s="30"/>
      <c r="K32" s="30"/>
      <c r="L32" s="30"/>
      <c r="M32" s="30"/>
      <c r="N32" s="36"/>
      <c r="O32" s="36"/>
      <c r="P32" s="27">
        <f t="shared" si="1"/>
        <v>1356437.57</v>
      </c>
    </row>
    <row r="33" spans="1:21" ht="45" x14ac:dyDescent="0.25">
      <c r="A33" s="4" t="s">
        <v>35</v>
      </c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1"/>
        <v>0</v>
      </c>
    </row>
    <row r="34" spans="1:21" x14ac:dyDescent="0.25">
      <c r="A34" s="4" t="s">
        <v>36</v>
      </c>
      <c r="B34" s="26">
        <v>5197287</v>
      </c>
      <c r="C34" s="26">
        <v>5116727</v>
      </c>
      <c r="D34" s="12"/>
      <c r="E34" s="12">
        <v>12700.55</v>
      </c>
      <c r="F34" s="12">
        <v>609252.4</v>
      </c>
      <c r="G34" s="9">
        <v>1600000</v>
      </c>
      <c r="H34" s="9"/>
      <c r="I34" s="9"/>
      <c r="J34" s="9"/>
      <c r="K34" s="9"/>
      <c r="L34" s="9"/>
      <c r="M34" s="11"/>
      <c r="N34" s="11"/>
      <c r="O34" s="11"/>
      <c r="P34" s="27">
        <f t="shared" si="1"/>
        <v>2221952.9500000002</v>
      </c>
    </row>
    <row r="35" spans="1:21" x14ac:dyDescent="0.25">
      <c r="A35" s="2" t="s">
        <v>37</v>
      </c>
      <c r="B35" s="25"/>
      <c r="C35" s="2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>
        <f t="shared" si="1"/>
        <v>0</v>
      </c>
    </row>
    <row r="36" spans="1:21" ht="30" x14ac:dyDescent="0.25">
      <c r="A36" s="4" t="s">
        <v>38</v>
      </c>
      <c r="B36" s="26"/>
      <c r="C36" s="26"/>
      <c r="D36" s="27"/>
      <c r="E36" s="12"/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27">
        <f t="shared" si="1"/>
        <v>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1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1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1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1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1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1"/>
        <v>0</v>
      </c>
    </row>
    <row r="43" spans="1:21" x14ac:dyDescent="0.25">
      <c r="A43" s="2" t="s">
        <v>45</v>
      </c>
      <c r="B43" s="25"/>
      <c r="C43" s="2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si="1"/>
        <v>0</v>
      </c>
      <c r="Q43" s="8">
        <f>SUM(Q44:Q50)</f>
        <v>0</v>
      </c>
      <c r="R43" s="8">
        <f>SUM(R44:R50)</f>
        <v>0</v>
      </c>
      <c r="S43" s="8">
        <f>SUM(S44:S50)</f>
        <v>0</v>
      </c>
      <c r="T43" s="8">
        <f>SUM(T44:T50)</f>
        <v>0</v>
      </c>
      <c r="U43" s="8">
        <f>SUM(U44:U50)</f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1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1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1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1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1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1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1"/>
        <v>0</v>
      </c>
    </row>
    <row r="51" spans="1:20" ht="30" x14ac:dyDescent="0.25">
      <c r="A51" s="2" t="s">
        <v>53</v>
      </c>
      <c r="B51" s="25">
        <f>B52+B53+B54+B55+B56+B57+B58+B59+B60</f>
        <v>2653500</v>
      </c>
      <c r="C51" s="25">
        <f>C52+C53+C54+C55+C56+C57+C58+C59+C60</f>
        <v>4163500</v>
      </c>
      <c r="D51" s="8">
        <f>SUM(D52:D60)</f>
        <v>0</v>
      </c>
      <c r="E51" s="8">
        <f t="shared" ref="E51:J51" si="4">SUM(E52:E60)</f>
        <v>781830.28</v>
      </c>
      <c r="F51" s="8">
        <f t="shared" si="4"/>
        <v>0</v>
      </c>
      <c r="G51" s="8">
        <f t="shared" si="4"/>
        <v>0</v>
      </c>
      <c r="H51" s="8">
        <f t="shared" si="4"/>
        <v>800000</v>
      </c>
      <c r="I51" s="8">
        <f t="shared" si="4"/>
        <v>0</v>
      </c>
      <c r="J51" s="8">
        <f t="shared" si="4"/>
        <v>0</v>
      </c>
      <c r="K51" s="8">
        <f t="shared" ref="K51:T51" si="5">SUM(K52:K60)</f>
        <v>0</v>
      </c>
      <c r="L51" s="8">
        <f t="shared" si="5"/>
        <v>0</v>
      </c>
      <c r="M51" s="8">
        <f t="shared" si="5"/>
        <v>0</v>
      </c>
      <c r="N51" s="8">
        <f t="shared" si="5"/>
        <v>0</v>
      </c>
      <c r="O51" s="8">
        <f t="shared" si="5"/>
        <v>0</v>
      </c>
      <c r="P51" s="8">
        <f t="shared" si="1"/>
        <v>1581830.28</v>
      </c>
      <c r="Q51" s="8">
        <f t="shared" si="5"/>
        <v>0</v>
      </c>
      <c r="R51" s="8">
        <f t="shared" si="5"/>
        <v>0</v>
      </c>
      <c r="S51" s="8">
        <f t="shared" si="5"/>
        <v>0</v>
      </c>
      <c r="T51" s="8">
        <f t="shared" si="5"/>
        <v>0</v>
      </c>
    </row>
    <row r="52" spans="1:20" x14ac:dyDescent="0.25">
      <c r="A52" s="4" t="s">
        <v>54</v>
      </c>
      <c r="B52" s="26">
        <v>2030000</v>
      </c>
      <c r="C52" s="26">
        <v>1723500</v>
      </c>
      <c r="D52" s="27"/>
      <c r="E52" s="12">
        <v>781830.28</v>
      </c>
      <c r="F52" s="9"/>
      <c r="G52" s="12"/>
      <c r="H52" s="12">
        <v>800000</v>
      </c>
      <c r="I52" s="12"/>
      <c r="J52" s="12"/>
      <c r="K52" s="12"/>
      <c r="L52" s="12"/>
      <c r="M52" s="11"/>
      <c r="N52" s="12"/>
      <c r="O52" s="12"/>
      <c r="P52" s="27">
        <f t="shared" si="1"/>
        <v>1581830.28</v>
      </c>
    </row>
    <row r="53" spans="1:20" ht="30" x14ac:dyDescent="0.25">
      <c r="A53" s="4" t="s">
        <v>55</v>
      </c>
      <c r="B53" s="26">
        <v>493500</v>
      </c>
      <c r="C53" s="26">
        <v>436000</v>
      </c>
      <c r="D53" s="27"/>
      <c r="E53" s="12"/>
      <c r="F53" s="12"/>
      <c r="G53" s="12"/>
      <c r="I53" s="12"/>
      <c r="J53" s="12"/>
      <c r="K53" s="12"/>
      <c r="L53" s="12"/>
      <c r="M53" s="12"/>
      <c r="N53" s="16"/>
      <c r="O53" s="12"/>
      <c r="P53" s="8">
        <f t="shared" si="1"/>
        <v>0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1"/>
        <v>0</v>
      </c>
    </row>
    <row r="55" spans="1:20" ht="30" x14ac:dyDescent="0.25">
      <c r="A55" s="4" t="s">
        <v>57</v>
      </c>
      <c r="B55" s="26"/>
      <c r="C55" s="26"/>
      <c r="D55" s="27"/>
      <c r="E55" s="12"/>
      <c r="F55" s="12"/>
      <c r="G55" s="12"/>
      <c r="H55" s="12"/>
      <c r="I55" s="12"/>
      <c r="K55" s="30"/>
      <c r="L55" s="12"/>
      <c r="N55" s="11"/>
      <c r="O55" s="11"/>
      <c r="P55" s="8">
        <f t="shared" si="1"/>
        <v>0</v>
      </c>
    </row>
    <row r="56" spans="1:20" ht="30" x14ac:dyDescent="0.25">
      <c r="A56" s="4" t="s">
        <v>58</v>
      </c>
      <c r="B56" s="26">
        <v>130000</v>
      </c>
      <c r="C56" s="26">
        <v>2004000</v>
      </c>
      <c r="D56" s="27"/>
      <c r="E56" s="12"/>
      <c r="F56" s="12"/>
      <c r="G56" s="12"/>
      <c r="H56" s="12"/>
      <c r="I56" s="12"/>
      <c r="J56" s="12"/>
      <c r="L56" s="12"/>
      <c r="M56" s="36"/>
      <c r="N56" s="12"/>
      <c r="O56" s="12"/>
      <c r="P56" s="8">
        <f t="shared" si="1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1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1"/>
        <v>0</v>
      </c>
    </row>
    <row r="59" spans="1:20" x14ac:dyDescent="0.25">
      <c r="A59" s="4" t="s">
        <v>61</v>
      </c>
      <c r="B59" s="26"/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1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1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6">SUM(E62:E65)</f>
        <v>0</v>
      </c>
      <c r="F61" s="12">
        <f t="shared" si="6"/>
        <v>0</v>
      </c>
      <c r="G61" s="12">
        <f t="shared" si="6"/>
        <v>0</v>
      </c>
      <c r="H61" s="12">
        <f t="shared" si="6"/>
        <v>0</v>
      </c>
      <c r="I61" s="12">
        <f t="shared" si="6"/>
        <v>0</v>
      </c>
      <c r="J61" s="12">
        <f t="shared" si="6"/>
        <v>0</v>
      </c>
      <c r="K61" s="12">
        <f>SUM(K62:K65)</f>
        <v>0</v>
      </c>
      <c r="L61" s="12">
        <f>SUM(L62:L65)</f>
        <v>0</v>
      </c>
      <c r="M61" s="12">
        <f>SUM(M62:M65)</f>
        <v>0</v>
      </c>
      <c r="N61" s="12"/>
      <c r="O61" s="12">
        <v>0</v>
      </c>
      <c r="P61" s="8">
        <f t="shared" si="1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1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1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1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1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7">SUM(E67:E68)</f>
        <v>0</v>
      </c>
      <c r="F66" s="12">
        <f t="shared" si="7"/>
        <v>0</v>
      </c>
      <c r="G66" s="12">
        <f t="shared" si="7"/>
        <v>0</v>
      </c>
      <c r="H66" s="12">
        <f t="shared" si="7"/>
        <v>0</v>
      </c>
      <c r="I66" s="12">
        <f t="shared" si="7"/>
        <v>0</v>
      </c>
      <c r="J66" s="12">
        <f t="shared" si="7"/>
        <v>0</v>
      </c>
      <c r="K66" s="12">
        <f t="shared" si="7"/>
        <v>0</v>
      </c>
      <c r="L66" s="12">
        <f t="shared" ref="L66:V66" si="8">SUM(L67:L68)</f>
        <v>0</v>
      </c>
      <c r="M66" s="12">
        <f t="shared" si="8"/>
        <v>0</v>
      </c>
      <c r="N66" s="12"/>
      <c r="O66" s="12">
        <v>0</v>
      </c>
      <c r="P66" s="8">
        <f t="shared" si="1"/>
        <v>0</v>
      </c>
      <c r="Q66" s="12">
        <f t="shared" si="8"/>
        <v>0</v>
      </c>
      <c r="R66" s="12">
        <f t="shared" si="8"/>
        <v>0</v>
      </c>
      <c r="S66" s="12">
        <f t="shared" si="8"/>
        <v>0</v>
      </c>
      <c r="T66" s="12">
        <f t="shared" si="8"/>
        <v>0</v>
      </c>
      <c r="U66" s="12">
        <f t="shared" si="8"/>
        <v>0</v>
      </c>
      <c r="V66" s="12">
        <f t="shared" si="8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1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1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9">SUM(E70:E72)</f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  <c r="L69" s="12">
        <f t="shared" si="9"/>
        <v>0</v>
      </c>
      <c r="M69" s="12">
        <v>0</v>
      </c>
      <c r="N69" s="12">
        <v>0</v>
      </c>
      <c r="O69" s="12"/>
      <c r="P69" s="8">
        <f t="shared" si="1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1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1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1"/>
        <v>0</v>
      </c>
    </row>
    <row r="73" spans="1:76" x14ac:dyDescent="0.25">
      <c r="A73" s="38" t="s">
        <v>75</v>
      </c>
      <c r="B73" s="39">
        <f>+B9+B15+B25+B35+B43+B51+B61+B66+B69</f>
        <v>284034002</v>
      </c>
      <c r="C73" s="39">
        <f>+C9+C15+C25+C35+C43+C51+C61+C66+C69</f>
        <v>284034002</v>
      </c>
      <c r="D73" s="39">
        <f>+D9+D15+D25+D35+D43+D51+D61+D66+D69</f>
        <v>11068763.699999999</v>
      </c>
      <c r="E73" s="39">
        <f t="shared" ref="E73:K73" si="10">+E9+E15+E25+E35+E43+E51+E61+E66+E69</f>
        <v>13097429.549999999</v>
      </c>
      <c r="F73" s="39">
        <f t="shared" si="10"/>
        <v>14610742.65</v>
      </c>
      <c r="G73" s="39">
        <f t="shared" si="10"/>
        <v>15472095.120000001</v>
      </c>
      <c r="H73" s="39">
        <f t="shared" si="10"/>
        <v>23318723.970000003</v>
      </c>
      <c r="I73" s="39">
        <f>+I9+I15+I25+I35+I43+I51+I61+I66+I69</f>
        <v>0</v>
      </c>
      <c r="J73" s="39">
        <f t="shared" si="10"/>
        <v>0</v>
      </c>
      <c r="K73" s="39">
        <f t="shared" si="10"/>
        <v>0</v>
      </c>
      <c r="L73" s="39">
        <f>+L9+L15+L25+L35+L43+L51+L61+L66+L69</f>
        <v>0</v>
      </c>
      <c r="M73" s="39">
        <f>+M9+M15+M25+M35+M43+M51+M61+M66+M69</f>
        <v>0</v>
      </c>
      <c r="N73" s="39">
        <f>+N9+N15+N25+N35+N43+N51+N61+N66+N69</f>
        <v>0</v>
      </c>
      <c r="O73" s="39">
        <f>+O9+O15+O25+O35+O43+O51+O61+O66+O69</f>
        <v>0</v>
      </c>
      <c r="P73" s="44">
        <f t="shared" si="1"/>
        <v>77567754.989999995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>SUM(D78:O78)</f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>SUM(D87:O87)</f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11">+B73+B87</f>
        <v>284034002</v>
      </c>
      <c r="C89" s="39">
        <f t="shared" si="11"/>
        <v>284034002</v>
      </c>
      <c r="D89" s="39">
        <f t="shared" si="11"/>
        <v>11068763.699999999</v>
      </c>
      <c r="E89" s="39">
        <f t="shared" si="11"/>
        <v>13097429.549999999</v>
      </c>
      <c r="F89" s="39">
        <f t="shared" si="11"/>
        <v>14610742.65</v>
      </c>
      <c r="G89" s="39">
        <f t="shared" si="11"/>
        <v>15472095.120000001</v>
      </c>
      <c r="H89" s="39">
        <f t="shared" si="11"/>
        <v>23318723.970000003</v>
      </c>
      <c r="I89" s="39">
        <f t="shared" si="11"/>
        <v>0</v>
      </c>
      <c r="J89" s="39">
        <f t="shared" si="11"/>
        <v>0</v>
      </c>
      <c r="K89" s="39">
        <f t="shared" si="11"/>
        <v>0</v>
      </c>
      <c r="L89" s="39">
        <f t="shared" si="11"/>
        <v>0</v>
      </c>
      <c r="M89" s="39">
        <f t="shared" si="11"/>
        <v>0</v>
      </c>
      <c r="N89" s="39">
        <f t="shared" si="11"/>
        <v>0</v>
      </c>
      <c r="O89" s="39">
        <f t="shared" si="11"/>
        <v>0</v>
      </c>
      <c r="P89" s="44">
        <f>SUM(D89:O89)</f>
        <v>77567754.989999995</v>
      </c>
    </row>
    <row r="90" spans="1:20" x14ac:dyDescent="0.25">
      <c r="A90" t="s">
        <v>120</v>
      </c>
      <c r="D90" s="9"/>
      <c r="E90" s="9"/>
      <c r="F90" s="9"/>
    </row>
    <row r="91" spans="1:20" x14ac:dyDescent="0.25">
      <c r="A91" t="s">
        <v>121</v>
      </c>
      <c r="B91" s="37"/>
      <c r="D91" s="9"/>
      <c r="E91" s="9"/>
      <c r="F91" s="9"/>
    </row>
    <row r="92" spans="1:20" x14ac:dyDescent="0.25">
      <c r="A92" s="53" t="s">
        <v>122</v>
      </c>
      <c r="B92" s="53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6" spans="1:20" x14ac:dyDescent="0.25">
      <c r="P96" s="9"/>
    </row>
    <row r="97" spans="1:17" x14ac:dyDescent="0.25">
      <c r="A97" t="s">
        <v>89</v>
      </c>
      <c r="H97" t="s">
        <v>90</v>
      </c>
      <c r="M97" t="s">
        <v>123</v>
      </c>
      <c r="P97" s="9"/>
    </row>
    <row r="98" spans="1:17" x14ac:dyDescent="0.25">
      <c r="P98" s="9"/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124</v>
      </c>
    </row>
    <row r="104" spans="1:17" x14ac:dyDescent="0.25">
      <c r="A104" t="s">
        <v>95</v>
      </c>
      <c r="H104" t="s">
        <v>96</v>
      </c>
      <c r="M104" t="s">
        <v>125</v>
      </c>
    </row>
    <row r="108" spans="1:17" ht="18.75" x14ac:dyDescent="0.3">
      <c r="A108" s="34"/>
      <c r="B108" s="34"/>
      <c r="C108" s="34"/>
      <c r="D108" s="34"/>
      <c r="E108" s="34"/>
      <c r="F108" s="34"/>
      <c r="G108" s="34"/>
      <c r="H108" s="3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  <c r="N109" s="34"/>
      <c r="O109" s="34"/>
      <c r="P109" s="34"/>
      <c r="Q109" s="34"/>
    </row>
    <row r="110" spans="1:17" ht="18.75" x14ac:dyDescent="0.3">
      <c r="A110" s="34"/>
      <c r="B110" s="34"/>
      <c r="C110" s="35"/>
      <c r="D110" s="34"/>
      <c r="E110" s="35"/>
      <c r="F110" s="5"/>
      <c r="G110" s="34"/>
      <c r="H110" s="34"/>
      <c r="I110" s="34"/>
      <c r="J110" s="35"/>
      <c r="K110" s="34"/>
      <c r="L110" s="34"/>
      <c r="M110" s="34"/>
      <c r="N110" s="34"/>
      <c r="O110" s="34"/>
      <c r="P110" s="34"/>
      <c r="Q110" s="34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4"/>
      <c r="D112" s="35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6" spans="1:17" x14ac:dyDescent="0.25">
      <c r="F116" s="11"/>
    </row>
    <row r="117" spans="1:17" x14ac:dyDescent="0.25">
      <c r="F117" s="11"/>
    </row>
    <row r="118" spans="1:17" x14ac:dyDescent="0.25">
      <c r="I118" s="9"/>
    </row>
    <row r="119" spans="1:17" x14ac:dyDescent="0.25">
      <c r="I119" s="9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4" spans="1:17" x14ac:dyDescent="0.25">
      <c r="H124" s="11"/>
    </row>
  </sheetData>
  <mergeCells count="6">
    <mergeCell ref="A92:B92"/>
    <mergeCell ref="A1:P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2EDFB6-99FA-4F49-A8A4-C1DD4EB47DCB}"/>
</file>

<file path=customXml/itemProps2.xml><?xml version="1.0" encoding="utf-8"?>
<ds:datastoreItem xmlns:ds="http://schemas.openxmlformats.org/officeDocument/2006/customXml" ds:itemID="{BB419EC8-D729-4873-9D6D-6032C666A0B5}"/>
</file>

<file path=customXml/itemProps3.xml><?xml version="1.0" encoding="utf-8"?>
<ds:datastoreItem xmlns:ds="http://schemas.openxmlformats.org/officeDocument/2006/customXml" ds:itemID="{8D31611E-899F-4897-946E-AD2BCBB4C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2026-06-19T19:07:04Z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