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mrodriguez\Desktop\"/>
    </mc:Choice>
  </mc:AlternateContent>
  <xr:revisionPtr revIDLastSave="0" documentId="13_ncr:1_{0431CF74-DC7B-49CE-A73D-5700CB15A1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3" l="1"/>
  <c r="F15" i="3"/>
  <c r="E15" i="3"/>
  <c r="C25" i="3"/>
  <c r="B25" i="3"/>
  <c r="M9" i="3"/>
  <c r="C9" i="3"/>
  <c r="D15" i="3"/>
  <c r="B9" i="3"/>
  <c r="P11" i="3" l="1"/>
  <c r="C15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8" i="3"/>
  <c r="P87" i="3"/>
  <c r="P28" i="3"/>
  <c r="P26" i="3"/>
  <c r="P20" i="3"/>
  <c r="P17" i="3"/>
  <c r="G9" i="3"/>
  <c r="C66" i="3" l="1"/>
  <c r="C69" i="3"/>
  <c r="B69" i="3"/>
  <c r="B66" i="3"/>
  <c r="B61" i="3"/>
  <c r="C51" i="3"/>
  <c r="P34" i="3"/>
  <c r="P22" i="3"/>
  <c r="C25" i="2"/>
  <c r="C73" i="3" l="1"/>
  <c r="C89" i="3" s="1"/>
  <c r="P10" i="3"/>
  <c r="B51" i="3"/>
  <c r="B15" i="3"/>
  <c r="P14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Q43" i="3"/>
  <c r="R43" i="3"/>
  <c r="S43" i="3"/>
  <c r="T43" i="3"/>
  <c r="U43" i="3"/>
  <c r="E25" i="3"/>
  <c r="F25" i="3"/>
  <c r="D25" i="3"/>
  <c r="D9" i="3"/>
  <c r="P69" i="3" l="1"/>
  <c r="P43" i="3"/>
  <c r="I51" i="3" l="1"/>
  <c r="L51" i="3" l="1"/>
  <c r="M51" i="3" l="1"/>
  <c r="N51" i="3" l="1"/>
  <c r="O51" i="3"/>
  <c r="F9" i="3"/>
  <c r="I25" i="3"/>
  <c r="E9" i="3"/>
  <c r="E73" i="3" s="1"/>
  <c r="G25" i="3"/>
  <c r="H25" i="3"/>
  <c r="P51" i="3" l="1"/>
  <c r="E89" i="3"/>
  <c r="L25" i="3"/>
  <c r="G73" i="3"/>
  <c r="H15" i="3"/>
  <c r="F73" i="3"/>
  <c r="G89" i="3" l="1"/>
  <c r="F89" i="3"/>
  <c r="I15" i="3"/>
  <c r="H9" i="3"/>
  <c r="M25" i="3"/>
  <c r="H73" i="3" l="1"/>
  <c r="N25" i="3"/>
  <c r="O25" i="3"/>
  <c r="I9" i="3"/>
  <c r="L15" i="3"/>
  <c r="Q66" i="3"/>
  <c r="R66" i="3"/>
  <c r="S66" i="3"/>
  <c r="T66" i="3"/>
  <c r="U66" i="3"/>
  <c r="V66" i="3"/>
  <c r="I73" i="3" l="1"/>
  <c r="I89" i="3" s="1"/>
  <c r="H89" i="3"/>
  <c r="L9" i="3"/>
  <c r="B35" i="2"/>
  <c r="P35" i="3" l="1"/>
  <c r="N15" i="3"/>
  <c r="N73" i="3" s="1"/>
  <c r="N89" i="3" s="1"/>
  <c r="O15" i="3"/>
  <c r="C43" i="2"/>
  <c r="C35" i="2" s="1"/>
  <c r="B51" i="2"/>
  <c r="B43" i="2"/>
  <c r="B25" i="2"/>
  <c r="B15" i="2"/>
  <c r="B9" i="2"/>
  <c r="C73" i="2" l="1"/>
  <c r="C86" i="2"/>
  <c r="B73" i="2"/>
  <c r="B86" i="2"/>
  <c r="O73" i="3" l="1"/>
  <c r="O89" i="3" l="1"/>
  <c r="K61" i="3"/>
  <c r="L61" i="3"/>
  <c r="M61" i="3"/>
  <c r="L66" i="3"/>
  <c r="M66" i="3"/>
  <c r="M73" i="3" l="1"/>
  <c r="M89" i="3" s="1"/>
  <c r="P61" i="3"/>
  <c r="P66" i="3"/>
  <c r="K15" i="3" l="1"/>
  <c r="K9" i="3" l="1"/>
  <c r="L73" i="3"/>
  <c r="L89" i="3" s="1"/>
  <c r="K73" i="3" l="1"/>
  <c r="K89" i="3" l="1"/>
  <c r="P9" i="3" l="1"/>
  <c r="Q9" i="3" s="1"/>
  <c r="J25" i="3" l="1"/>
  <c r="P25" i="3" s="1"/>
  <c r="J73" i="3" l="1"/>
  <c r="J89" i="3" s="1"/>
  <c r="P16" i="3"/>
  <c r="D73" i="3"/>
  <c r="P15" i="3"/>
  <c r="P73" i="3" l="1"/>
  <c r="D89" i="3"/>
  <c r="P89" i="3" s="1"/>
</calcChain>
</file>

<file path=xl/sharedStrings.xml><?xml version="1.0" encoding="utf-8"?>
<sst xmlns="http://schemas.openxmlformats.org/spreadsheetml/2006/main" count="213" uniqueCount="126">
  <si>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</si>
  <si>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</si>
  <si>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</si>
  <si>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</si>
  <si>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</si>
  <si>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</si>
  <si>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</si>
  <si>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</si>
  <si>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</si>
  <si>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</si>
  <si>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</si>
  <si>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</si>
  <si>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</si>
  <si>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</si>
  <si>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</si>
  <si>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</si>
  <si>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</si>
  <si>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</si>
  <si>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</si>
  <si>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</si>
  <si>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</si>
  <si>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</si>
  <si>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</si>
  <si>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</si>
  <si>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</si>
  <si>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</si>
  <si>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</si>
  <si>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</si>
  <si>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</si>
  <si>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</si>
  <si>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</si>
  <si>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</si>
  <si>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</si>
  <si>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</si>
  <si>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</si>
  <si>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</si>
  <si>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</si>
  <si>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</si>
  <si>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</si>
  <si>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</si>
  <si>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</si>
  <si>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</si>
  <si>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</si>
  <si>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</si>
  <si>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</si>
  <si>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</si>
  <si>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</si>
  <si>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</si>
  <si>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</si>
  <si>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</si>
  <si>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</si>
  <si>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</si>
  <si>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</si>
  <si>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</si>
  <si>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</si>
  <si>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</si>
  <si>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</si>
  <si>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</si>
  <si>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</si>
  <si>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</si>
  <si>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</si>
  <si>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</si>
  <si>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</si>
  <si>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</si>
  <si>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</si>
  <si>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</si>
  <si>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</si>
  <si>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</si>
  <si>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</si>
  <si>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</si>
  <si>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</si>
  <si>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</si>
  <si>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</si>
  <si>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</si>
  <si>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</si>
  <si>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</si>
  <si>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</si>
  <si>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</si>
  <si>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</si>
  <si>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</si>
  <si>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</si>
  <si>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</si>
  <si>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</si>
  <si>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</si>
  <si>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</si>
  <si>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</si>
  <si>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</si>
  <si>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</si>
  <si>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</si>
  <si>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</si>
  <si>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</si>
  <si>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</si>
  <si>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</si>
  <si>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</si>
  <si>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</si>
  <si>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</si>
  <si>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</si>
  <si>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</si>
  <si>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</si>
  <si>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</si>
  <si>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</si>
  <si>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</si>
  <si>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</si>
  <si>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</si>
  <si>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</si>
  <si>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</si>
  <si>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</si>
  <si>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</si>
  <si>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</si>
  <si>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</si>
  <si>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</si>
  <si>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</si>
  <si>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</si>
  <si>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</si>
  <si>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</si>
  <si>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</si>
  <si>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</si>
  <si>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</si>
  <si>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</si>
  <si>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t>Sr. Gregorio Montero</t>
  </si>
  <si>
    <t>Sra. Catalina Feliz</t>
  </si>
  <si>
    <t xml:space="preserve">                                                                                                            Sr. Gregorio Montero</t>
  </si>
  <si>
    <t>Año 2026</t>
  </si>
  <si>
    <t>AñO 2026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</si>
  <si>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Mayo del 2026.</t>
    </r>
  </si>
  <si>
    <r>
      <t>Fecha de imputación: h</t>
    </r>
    <r>
      <rPr>
        <sz val="11"/>
        <color rgb="FFC00000"/>
        <rFont val="Calibri"/>
        <family val="2"/>
        <scheme val="minor"/>
      </rPr>
      <t>asta el 30 de Abril del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</si>
</sst>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1" fillId="0" borderId="0" xfId="0" applyNumberFormat="1" applyFont="1" applyAlignment="1">
      <alignment vertical="center" wrapText="1"/>
    </xf>
    <xf numFmtId="0" fontId="0" fillId="2" borderId="0" xfId="0" applyFill="1"/>
    <xf numFmtId="43" fontId="1" fillId="0" borderId="0" xfId="0" applyNumberFormat="1" applyFont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7" fillId="0" borderId="0" xfId="0" applyFont="1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4" fillId="3" borderId="0" xfId="1" applyFont="1" applyFill="1" applyBorder="1" applyAlignment="1">
      <alignment horizontal="center" vertical="center" wrapText="1"/>
    </xf>
    <xf numFmtId="43" fontId="1" fillId="3" borderId="0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6"/>
  <sheetViews>
    <sheetView showGridLines="0" tabSelected="1" topLeftCell="A73" zoomScaleNormal="100" workbookViewId="0">
      <selection activeCell="A23" sqref="A23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  <col min="27" max="27" width="13.140625" bestFit="1" customWidth="1"/>
  </cols>
  <sheetData>
    <row r="1" spans="1:14" ht="18.75" x14ac:dyDescent="0.3">
      <c r="A1" s="58" t="s">
        <v>0</v>
      </c>
      <c r="B1" s="58"/>
      <c r="C1" s="58"/>
    </row>
    <row r="2" spans="1:14" ht="18.75" x14ac:dyDescent="0.3">
      <c r="A2" s="58" t="s">
        <v>1</v>
      </c>
      <c r="B2" s="58"/>
      <c r="C2" s="58"/>
    </row>
    <row r="3" spans="1:14" ht="18.75" x14ac:dyDescent="0.3">
      <c r="A3" s="55" t="s">
        <v>2</v>
      </c>
      <c r="B3" s="55"/>
      <c r="C3" s="55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18.75" x14ac:dyDescent="0.3">
      <c r="A4" s="55" t="s">
        <v>123</v>
      </c>
      <c r="B4" s="55"/>
      <c r="C4" s="55"/>
      <c r="D4" s="5" t="s">
        <v>3</v>
      </c>
    </row>
    <row r="5" spans="1:14" x14ac:dyDescent="0.25">
      <c r="A5" s="56" t="s">
        <v>4</v>
      </c>
      <c r="B5" s="56"/>
      <c r="C5" s="56"/>
      <c r="D5" s="6" t="s">
        <v>5</v>
      </c>
    </row>
    <row r="6" spans="1:14" x14ac:dyDescent="0.25">
      <c r="A6" s="31"/>
      <c r="B6" s="31"/>
      <c r="C6" s="31"/>
      <c r="D6" s="6"/>
    </row>
    <row r="7" spans="1:14" ht="15.75" x14ac:dyDescent="0.25">
      <c r="A7" s="42" t="s">
        <v>6</v>
      </c>
      <c r="B7" s="43" t="s">
        <v>7</v>
      </c>
      <c r="C7" s="43" t="s">
        <v>8</v>
      </c>
    </row>
    <row r="8" spans="1:14" x14ac:dyDescent="0.25">
      <c r="A8" s="1" t="s">
        <v>9</v>
      </c>
      <c r="B8" s="7"/>
      <c r="C8" s="7"/>
    </row>
    <row r="9" spans="1:14" x14ac:dyDescent="0.25">
      <c r="A9" s="2" t="s">
        <v>10</v>
      </c>
      <c r="B9" s="8">
        <f>SUM(B10:B14)</f>
        <v>224742012</v>
      </c>
      <c r="C9" s="8">
        <f>SUM(C10:C14)</f>
        <v>224742012</v>
      </c>
    </row>
    <row r="10" spans="1:14" x14ac:dyDescent="0.25">
      <c r="A10" s="4" t="s">
        <v>11</v>
      </c>
      <c r="B10" s="25">
        <v>170429350</v>
      </c>
      <c r="C10" s="25">
        <v>170429350</v>
      </c>
      <c r="D10" s="8">
        <v>8699450</v>
      </c>
    </row>
    <row r="11" spans="1:14" x14ac:dyDescent="0.25">
      <c r="A11" s="4" t="s">
        <v>12</v>
      </c>
      <c r="B11" s="26">
        <v>32496900</v>
      </c>
      <c r="C11" s="26">
        <v>32496900</v>
      </c>
      <c r="D11" s="12">
        <v>317500</v>
      </c>
    </row>
    <row r="12" spans="1:14" x14ac:dyDescent="0.25">
      <c r="A12" s="4" t="s">
        <v>13</v>
      </c>
      <c r="B12" s="26"/>
      <c r="C12" s="26"/>
      <c r="D12" s="12"/>
    </row>
    <row r="13" spans="1:14" x14ac:dyDescent="0.25">
      <c r="A13" s="4" t="s">
        <v>14</v>
      </c>
      <c r="B13" s="26"/>
      <c r="C13" s="26"/>
      <c r="D13" s="12"/>
    </row>
    <row r="14" spans="1:14" x14ac:dyDescent="0.25">
      <c r="A14" s="4" t="s">
        <v>15</v>
      </c>
      <c r="B14" s="26">
        <v>21815762</v>
      </c>
      <c r="C14" s="26">
        <v>21815762</v>
      </c>
      <c r="D14" s="12">
        <v>1317558.3999999999</v>
      </c>
    </row>
    <row r="15" spans="1:14" x14ac:dyDescent="0.25">
      <c r="A15" s="2" t="s">
        <v>16</v>
      </c>
      <c r="B15" s="8">
        <f>SUM(B16:B24)</f>
        <v>45334583</v>
      </c>
      <c r="C15" s="8">
        <f>SUM(C16:C24)</f>
        <v>44716543</v>
      </c>
    </row>
    <row r="16" spans="1:14" x14ac:dyDescent="0.25">
      <c r="A16" s="4" t="s">
        <v>17</v>
      </c>
      <c r="B16" s="26">
        <v>13967737</v>
      </c>
      <c r="C16" s="26">
        <v>14002937</v>
      </c>
    </row>
    <row r="17" spans="1:23" x14ac:dyDescent="0.25">
      <c r="A17" s="4" t="s">
        <v>18</v>
      </c>
      <c r="B17" s="26">
        <v>309697</v>
      </c>
      <c r="C17" s="26">
        <v>359697</v>
      </c>
    </row>
    <row r="18" spans="1:23" x14ac:dyDescent="0.25">
      <c r="A18" s="4" t="s">
        <v>19</v>
      </c>
      <c r="B18" s="26">
        <v>1600000</v>
      </c>
      <c r="C18" s="26">
        <v>1600000</v>
      </c>
    </row>
    <row r="19" spans="1:23" ht="18" customHeight="1" x14ac:dyDescent="0.25">
      <c r="A19" s="4" t="s">
        <v>20</v>
      </c>
      <c r="B19" s="26">
        <v>60000</v>
      </c>
      <c r="C19" s="26">
        <v>60000</v>
      </c>
    </row>
    <row r="20" spans="1:23" x14ac:dyDescent="0.25">
      <c r="A20" s="4" t="s">
        <v>21</v>
      </c>
      <c r="B20" s="26">
        <v>4915660</v>
      </c>
      <c r="C20" s="26">
        <v>5052553.12</v>
      </c>
    </row>
    <row r="21" spans="1:23" x14ac:dyDescent="0.25">
      <c r="A21" s="4" t="s">
        <v>22</v>
      </c>
      <c r="B21" s="26">
        <v>2525000</v>
      </c>
      <c r="C21" s="26">
        <v>2525000</v>
      </c>
    </row>
    <row r="22" spans="1:23" x14ac:dyDescent="0.25">
      <c r="A22" s="4" t="s">
        <v>23</v>
      </c>
      <c r="B22" s="26">
        <v>4860000</v>
      </c>
      <c r="C22" s="26">
        <v>6487106.8799999999</v>
      </c>
    </row>
    <row r="23" spans="1:23" x14ac:dyDescent="0.25">
      <c r="A23" s="4" t="s">
        <v>24</v>
      </c>
      <c r="B23" s="26">
        <v>15996489</v>
      </c>
      <c r="C23" s="26">
        <v>13430091.859999999</v>
      </c>
    </row>
    <row r="24" spans="1:23" x14ac:dyDescent="0.25">
      <c r="A24" s="4" t="s">
        <v>25</v>
      </c>
      <c r="B24" s="26">
        <v>1100000</v>
      </c>
      <c r="C24" s="26">
        <v>1199157.1399999999</v>
      </c>
      <c r="D24" s="12">
        <v>2179000</v>
      </c>
      <c r="E24" s="12">
        <v>2179000</v>
      </c>
      <c r="F24" s="12">
        <v>2179000</v>
      </c>
      <c r="G24" s="12">
        <v>2179000</v>
      </c>
      <c r="H24" s="12">
        <v>2179000</v>
      </c>
      <c r="I24" s="12">
        <v>2179000</v>
      </c>
      <c r="J24" s="12">
        <v>2179000</v>
      </c>
      <c r="K24" s="12">
        <v>2179000</v>
      </c>
      <c r="L24" s="12">
        <v>2179000</v>
      </c>
      <c r="M24" s="12">
        <v>2179000</v>
      </c>
      <c r="N24" s="12">
        <v>2179000</v>
      </c>
      <c r="O24" s="12">
        <v>2179000</v>
      </c>
      <c r="P24" s="12">
        <v>2179000</v>
      </c>
      <c r="Q24" s="12">
        <v>2179000</v>
      </c>
      <c r="R24" s="12">
        <v>2179000</v>
      </c>
      <c r="S24" s="12">
        <v>2179000</v>
      </c>
      <c r="T24" s="12">
        <v>2179000</v>
      </c>
      <c r="U24" s="12">
        <v>2179000</v>
      </c>
      <c r="V24" s="12">
        <v>2179000</v>
      </c>
    </row>
    <row r="25" spans="1:23" x14ac:dyDescent="0.25">
      <c r="A25" s="2" t="s">
        <v>26</v>
      </c>
      <c r="B25" s="8">
        <f>SUM(B26:B34)</f>
        <v>11303907</v>
      </c>
      <c r="C25" s="8">
        <f>SUM(C26:C34)</f>
        <v>11921947</v>
      </c>
    </row>
    <row r="26" spans="1:23" x14ac:dyDescent="0.25">
      <c r="A26" s="4" t="s">
        <v>27</v>
      </c>
      <c r="B26" s="26">
        <v>611000</v>
      </c>
      <c r="C26" s="26">
        <v>611000</v>
      </c>
      <c r="D26" s="26">
        <v>533434</v>
      </c>
      <c r="E26" s="26">
        <v>540000</v>
      </c>
      <c r="F26" s="26">
        <v>533434</v>
      </c>
      <c r="G26" s="26">
        <v>540000</v>
      </c>
      <c r="H26" s="26">
        <v>533434</v>
      </c>
      <c r="I26" s="26">
        <v>540000</v>
      </c>
      <c r="J26" s="26">
        <v>533434</v>
      </c>
      <c r="K26" s="26">
        <v>540000</v>
      </c>
      <c r="L26" s="26">
        <v>533434</v>
      </c>
      <c r="M26" s="26">
        <v>540000</v>
      </c>
      <c r="N26" s="26">
        <v>533434</v>
      </c>
      <c r="O26" s="26">
        <v>540000</v>
      </c>
      <c r="P26" s="26">
        <v>533434</v>
      </c>
      <c r="Q26" s="26">
        <v>540000</v>
      </c>
      <c r="R26" s="26">
        <v>533434</v>
      </c>
      <c r="S26" s="26">
        <v>540000</v>
      </c>
      <c r="T26" s="26">
        <v>533434</v>
      </c>
      <c r="U26" s="26">
        <v>540000</v>
      </c>
      <c r="V26" s="26">
        <v>533434</v>
      </c>
      <c r="W26" s="26"/>
    </row>
    <row r="27" spans="1:23" x14ac:dyDescent="0.25">
      <c r="A27" s="4" t="s">
        <v>28</v>
      </c>
      <c r="B27" s="26">
        <v>22000</v>
      </c>
      <c r="C27" s="26">
        <v>442000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x14ac:dyDescent="0.25">
      <c r="A28" s="4" t="s">
        <v>29</v>
      </c>
      <c r="B28" s="26">
        <v>524280</v>
      </c>
      <c r="C28" s="26">
        <v>646880</v>
      </c>
      <c r="D28" s="26">
        <v>268000</v>
      </c>
      <c r="E28" s="26">
        <v>654712</v>
      </c>
      <c r="F28" s="26">
        <v>268000</v>
      </c>
      <c r="G28" s="26">
        <v>654712</v>
      </c>
      <c r="H28" s="26">
        <v>268000</v>
      </c>
      <c r="I28" s="26">
        <v>654712</v>
      </c>
      <c r="J28" s="26">
        <v>268000</v>
      </c>
      <c r="K28" s="26">
        <v>654712</v>
      </c>
      <c r="L28" s="26">
        <v>268000</v>
      </c>
      <c r="M28" s="26">
        <v>654712</v>
      </c>
      <c r="N28" s="26">
        <v>268000</v>
      </c>
      <c r="O28" s="26">
        <v>654712</v>
      </c>
      <c r="P28" s="26">
        <v>268000</v>
      </c>
      <c r="Q28" s="26">
        <v>654712</v>
      </c>
      <c r="R28" s="26">
        <v>268000</v>
      </c>
      <c r="S28" s="26">
        <v>654712</v>
      </c>
      <c r="T28" s="26">
        <v>268000</v>
      </c>
      <c r="U28" s="26">
        <v>654712</v>
      </c>
      <c r="V28" s="26">
        <v>268000</v>
      </c>
      <c r="W28" s="26"/>
    </row>
    <row r="29" spans="1:23" x14ac:dyDescent="0.25">
      <c r="A29" s="4" t="s">
        <v>30</v>
      </c>
      <c r="B29" s="26">
        <v>285200</v>
      </c>
      <c r="C29" s="26">
        <v>285200</v>
      </c>
      <c r="D29" s="26">
        <v>252320</v>
      </c>
      <c r="E29" s="26">
        <v>364112</v>
      </c>
      <c r="F29" s="26">
        <v>252320</v>
      </c>
      <c r="G29" s="26">
        <v>364112</v>
      </c>
      <c r="H29" s="26">
        <v>252320</v>
      </c>
      <c r="I29" s="26">
        <v>364112</v>
      </c>
      <c r="J29" s="26">
        <v>252320</v>
      </c>
      <c r="K29" s="26">
        <v>364112</v>
      </c>
      <c r="L29" s="26">
        <v>252320</v>
      </c>
      <c r="M29" s="26">
        <v>364112</v>
      </c>
      <c r="N29" s="26">
        <v>252320</v>
      </c>
      <c r="O29" s="26">
        <v>364112</v>
      </c>
      <c r="P29" s="26">
        <v>252320</v>
      </c>
      <c r="Q29" s="26">
        <v>364112</v>
      </c>
      <c r="R29" s="26">
        <v>252320</v>
      </c>
      <c r="S29" s="26">
        <v>364112</v>
      </c>
      <c r="T29" s="26">
        <v>252320</v>
      </c>
      <c r="U29" s="26">
        <v>364112</v>
      </c>
      <c r="V29" s="26">
        <v>252320</v>
      </c>
      <c r="W29" s="26"/>
    </row>
    <row r="30" spans="1:23" x14ac:dyDescent="0.25">
      <c r="A30" s="4" t="s">
        <v>31</v>
      </c>
      <c r="B30" s="26">
        <v>96000</v>
      </c>
      <c r="C30" s="26">
        <v>96000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x14ac:dyDescent="0.25">
      <c r="A31" s="4" t="s">
        <v>32</v>
      </c>
      <c r="B31" s="26">
        <v>21400</v>
      </c>
      <c r="C31" s="26">
        <v>21400</v>
      </c>
      <c r="D31" s="26">
        <v>50696</v>
      </c>
      <c r="E31" s="26">
        <v>51737.19</v>
      </c>
      <c r="F31" s="26">
        <v>50696</v>
      </c>
      <c r="G31" s="26">
        <v>51737.19</v>
      </c>
      <c r="H31" s="26">
        <v>50696</v>
      </c>
      <c r="I31" s="26">
        <v>51737.19</v>
      </c>
      <c r="J31" s="26">
        <v>50696</v>
      </c>
      <c r="K31" s="26">
        <v>51737.19</v>
      </c>
      <c r="L31" s="26">
        <v>50696</v>
      </c>
      <c r="M31" s="26">
        <v>51737.19</v>
      </c>
      <c r="N31" s="26">
        <v>50696</v>
      </c>
      <c r="O31" s="26">
        <v>51737.19</v>
      </c>
      <c r="P31" s="26">
        <v>50696</v>
      </c>
      <c r="Q31" s="26">
        <v>51737.19</v>
      </c>
      <c r="R31" s="26">
        <v>50696</v>
      </c>
      <c r="S31" s="26">
        <v>51737.19</v>
      </c>
      <c r="T31" s="26">
        <v>50696</v>
      </c>
      <c r="U31" s="26">
        <v>51737.19</v>
      </c>
      <c r="V31" s="26">
        <v>50696</v>
      </c>
      <c r="W31" s="26"/>
    </row>
    <row r="32" spans="1:23" x14ac:dyDescent="0.25">
      <c r="A32" s="4" t="s">
        <v>33</v>
      </c>
      <c r="B32" s="26">
        <v>4546740</v>
      </c>
      <c r="C32" s="26">
        <v>4546740</v>
      </c>
      <c r="D32" s="26">
        <v>4700000</v>
      </c>
      <c r="E32" s="26">
        <v>4700000</v>
      </c>
      <c r="F32" s="26">
        <v>4700000</v>
      </c>
      <c r="G32" s="26">
        <v>4700000</v>
      </c>
      <c r="H32" s="26">
        <v>4700000</v>
      </c>
      <c r="I32" s="26">
        <v>4700000</v>
      </c>
      <c r="J32" s="26">
        <v>4700000</v>
      </c>
      <c r="K32" s="26">
        <v>4700000</v>
      </c>
      <c r="L32" s="26">
        <v>4700000</v>
      </c>
      <c r="M32" s="26">
        <v>4700000</v>
      </c>
      <c r="N32" s="26">
        <v>4700000</v>
      </c>
      <c r="O32" s="26">
        <v>4700000</v>
      </c>
      <c r="P32" s="26">
        <v>4700000</v>
      </c>
      <c r="Q32" s="26">
        <v>4700000</v>
      </c>
      <c r="R32" s="26">
        <v>4700000</v>
      </c>
      <c r="S32" s="26">
        <v>4700000</v>
      </c>
      <c r="T32" s="26">
        <v>4700000</v>
      </c>
      <c r="U32" s="26">
        <v>4700000</v>
      </c>
      <c r="V32" s="26">
        <v>4700000</v>
      </c>
      <c r="W32" s="26"/>
    </row>
    <row r="33" spans="1:23" x14ac:dyDescent="0.25">
      <c r="A33" s="4" t="s">
        <v>34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23" x14ac:dyDescent="0.25">
      <c r="A34" s="4" t="s">
        <v>35</v>
      </c>
      <c r="B34" s="26">
        <v>5197287</v>
      </c>
      <c r="C34" s="26">
        <v>5272727</v>
      </c>
      <c r="D34" s="26">
        <v>2059322</v>
      </c>
      <c r="E34" s="26">
        <v>1683811.15</v>
      </c>
      <c r="F34" s="26">
        <v>2059322</v>
      </c>
      <c r="G34" s="26">
        <v>1683811.15</v>
      </c>
      <c r="H34" s="26">
        <v>2059322</v>
      </c>
      <c r="I34" s="26">
        <v>1683811.15</v>
      </c>
      <c r="J34" s="26">
        <v>2059322</v>
      </c>
      <c r="K34" s="26">
        <v>1683811.15</v>
      </c>
      <c r="L34" s="26">
        <v>2059322</v>
      </c>
      <c r="M34" s="26">
        <v>1683811.15</v>
      </c>
      <c r="N34" s="26">
        <v>2059322</v>
      </c>
      <c r="O34" s="26">
        <v>1683811.15</v>
      </c>
      <c r="P34" s="26">
        <v>2059322</v>
      </c>
      <c r="Q34" s="26">
        <v>1683811.15</v>
      </c>
      <c r="R34" s="26">
        <v>2059322</v>
      </c>
      <c r="S34" s="26">
        <v>1683811.15</v>
      </c>
      <c r="T34" s="26">
        <v>2059322</v>
      </c>
      <c r="U34" s="26">
        <v>1683811.15</v>
      </c>
      <c r="V34" s="26">
        <v>2059322</v>
      </c>
      <c r="W34" s="26"/>
    </row>
    <row r="35" spans="1:23" x14ac:dyDescent="0.25">
      <c r="A35" s="2" t="s">
        <v>36</v>
      </c>
      <c r="B35" s="8">
        <f>SUM(B36:B42)</f>
        <v>0</v>
      </c>
      <c r="C35" s="8">
        <f>SUM(C36:C50)</f>
        <v>0</v>
      </c>
    </row>
    <row r="36" spans="1:23" x14ac:dyDescent="0.25">
      <c r="A36" s="4" t="s">
        <v>37</v>
      </c>
      <c r="B36" s="12"/>
      <c r="C36" s="12"/>
    </row>
    <row r="37" spans="1:23" x14ac:dyDescent="0.25">
      <c r="A37" s="4" t="s">
        <v>38</v>
      </c>
      <c r="B37" s="12"/>
      <c r="C37" s="12"/>
    </row>
    <row r="38" spans="1:23" x14ac:dyDescent="0.25">
      <c r="A38" s="4" t="s">
        <v>39</v>
      </c>
      <c r="B38" s="12"/>
      <c r="C38" s="12"/>
    </row>
    <row r="39" spans="1:23" x14ac:dyDescent="0.25">
      <c r="A39" s="4" t="s">
        <v>40</v>
      </c>
      <c r="B39" s="12"/>
      <c r="C39" s="12"/>
    </row>
    <row r="40" spans="1:23" x14ac:dyDescent="0.25">
      <c r="A40" s="4" t="s">
        <v>41</v>
      </c>
      <c r="B40" s="12"/>
      <c r="C40" s="12"/>
    </row>
    <row r="41" spans="1:23" x14ac:dyDescent="0.25">
      <c r="A41" s="4" t="s">
        <v>42</v>
      </c>
      <c r="B41" s="12"/>
      <c r="C41" s="12"/>
    </row>
    <row r="42" spans="1:23" x14ac:dyDescent="0.25">
      <c r="A42" s="4" t="s">
        <v>43</v>
      </c>
      <c r="B42" s="12"/>
      <c r="C42" s="12"/>
    </row>
    <row r="43" spans="1:23" x14ac:dyDescent="0.25">
      <c r="A43" s="2" t="s">
        <v>44</v>
      </c>
      <c r="B43" s="8">
        <f>SUM(B44:B50)</f>
        <v>0</v>
      </c>
      <c r="C43" s="8">
        <f>SUM(C44:C50)</f>
        <v>0</v>
      </c>
    </row>
    <row r="44" spans="1:23" x14ac:dyDescent="0.25">
      <c r="A44" s="4" t="s">
        <v>45</v>
      </c>
      <c r="B44" s="12"/>
      <c r="C44" s="12"/>
    </row>
    <row r="45" spans="1:23" x14ac:dyDescent="0.25">
      <c r="A45" s="4" t="s">
        <v>46</v>
      </c>
      <c r="B45" s="12"/>
      <c r="C45" s="12"/>
    </row>
    <row r="46" spans="1:23" x14ac:dyDescent="0.25">
      <c r="A46" s="4" t="s">
        <v>47</v>
      </c>
      <c r="B46" s="12"/>
      <c r="C46" s="12"/>
    </row>
    <row r="47" spans="1:23" x14ac:dyDescent="0.25">
      <c r="A47" s="4" t="s">
        <v>48</v>
      </c>
      <c r="B47" s="12"/>
      <c r="C47" s="12"/>
    </row>
    <row r="48" spans="1:23" x14ac:dyDescent="0.25">
      <c r="A48" s="4" t="s">
        <v>49</v>
      </c>
      <c r="B48" s="12"/>
      <c r="C48" s="12"/>
    </row>
    <row r="49" spans="1:24" x14ac:dyDescent="0.25">
      <c r="A49" s="4" t="s">
        <v>50</v>
      </c>
      <c r="B49" s="12"/>
      <c r="C49" s="12"/>
    </row>
    <row r="50" spans="1:24" x14ac:dyDescent="0.25">
      <c r="A50" s="4" t="s">
        <v>51</v>
      </c>
      <c r="B50" s="12"/>
      <c r="C50" s="12"/>
    </row>
    <row r="51" spans="1:24" x14ac:dyDescent="0.25">
      <c r="A51" s="2" t="s">
        <v>52</v>
      </c>
      <c r="B51" s="8">
        <f>SUM(B52:B60)</f>
        <v>2653500</v>
      </c>
      <c r="C51" s="8">
        <f>SUM(C52:C60)</f>
        <v>2653500</v>
      </c>
    </row>
    <row r="52" spans="1:24" x14ac:dyDescent="0.25">
      <c r="A52" s="4" t="s">
        <v>53</v>
      </c>
      <c r="B52" s="26">
        <v>2030000</v>
      </c>
      <c r="C52" s="26">
        <v>2030000</v>
      </c>
      <c r="D52" s="26">
        <v>6109837</v>
      </c>
      <c r="E52" s="26">
        <v>5997463.54</v>
      </c>
      <c r="F52" s="26">
        <v>6109837</v>
      </c>
      <c r="G52" s="26">
        <v>5997463.54</v>
      </c>
      <c r="H52" s="26">
        <v>6109837</v>
      </c>
      <c r="I52" s="26">
        <v>5997463.54</v>
      </c>
      <c r="J52" s="26">
        <v>6109837</v>
      </c>
      <c r="K52" s="26">
        <v>5997463.54</v>
      </c>
      <c r="L52" s="26">
        <v>6109837</v>
      </c>
      <c r="M52" s="26">
        <v>5997463.54</v>
      </c>
      <c r="N52" s="26">
        <v>6109837</v>
      </c>
      <c r="O52" s="26">
        <v>5997463.54</v>
      </c>
      <c r="P52" s="26">
        <v>6109837</v>
      </c>
      <c r="Q52" s="26">
        <v>5997463.54</v>
      </c>
      <c r="R52" s="26">
        <v>6109837</v>
      </c>
      <c r="S52" s="26">
        <v>5997463.54</v>
      </c>
      <c r="T52" s="26">
        <v>6109837</v>
      </c>
      <c r="U52" s="26">
        <v>5997463.54</v>
      </c>
      <c r="V52" s="26">
        <v>6109837</v>
      </c>
      <c r="W52" s="26"/>
    </row>
    <row r="53" spans="1:24" x14ac:dyDescent="0.25">
      <c r="A53" s="4" t="s">
        <v>54</v>
      </c>
      <c r="B53" s="26">
        <v>493500</v>
      </c>
      <c r="C53" s="26">
        <v>493500</v>
      </c>
      <c r="D53" s="26">
        <v>764091</v>
      </c>
      <c r="E53" s="26">
        <v>601500</v>
      </c>
      <c r="F53" s="26">
        <v>764091</v>
      </c>
      <c r="G53" s="26">
        <v>601500</v>
      </c>
      <c r="H53" s="26">
        <v>764091</v>
      </c>
      <c r="I53" s="26">
        <v>601500</v>
      </c>
      <c r="J53" s="26">
        <v>764091</v>
      </c>
      <c r="K53" s="26">
        <v>601500</v>
      </c>
      <c r="L53" s="26">
        <v>764091</v>
      </c>
      <c r="M53" s="26">
        <v>601500</v>
      </c>
      <c r="N53" s="26">
        <v>764091</v>
      </c>
      <c r="O53" s="26">
        <v>601500</v>
      </c>
      <c r="P53" s="26">
        <v>764091</v>
      </c>
      <c r="Q53" s="26">
        <v>601500</v>
      </c>
      <c r="R53" s="26">
        <v>764091</v>
      </c>
      <c r="S53" s="26">
        <v>601500</v>
      </c>
      <c r="T53" s="26">
        <v>764091</v>
      </c>
      <c r="U53" s="26">
        <v>601500</v>
      </c>
      <c r="V53" s="26">
        <v>764091</v>
      </c>
      <c r="W53" s="26"/>
    </row>
    <row r="54" spans="1:24" x14ac:dyDescent="0.25">
      <c r="A54" s="4" t="s">
        <v>55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24" x14ac:dyDescent="0.25">
      <c r="A55" s="4" t="s">
        <v>56</v>
      </c>
      <c r="B55" s="26"/>
      <c r="C55" s="26"/>
      <c r="D55" s="26">
        <v>3000000</v>
      </c>
      <c r="E55" s="26">
        <v>300000</v>
      </c>
      <c r="F55" s="26">
        <v>3000000</v>
      </c>
      <c r="G55" s="26">
        <v>300000</v>
      </c>
      <c r="H55" s="26">
        <v>3000000</v>
      </c>
      <c r="I55" s="26">
        <v>300000</v>
      </c>
      <c r="J55" s="26">
        <v>3000000</v>
      </c>
      <c r="K55" s="26">
        <v>300000</v>
      </c>
      <c r="L55" s="26">
        <v>3000000</v>
      </c>
      <c r="M55" s="26">
        <v>300000</v>
      </c>
      <c r="N55" s="26">
        <v>3000000</v>
      </c>
      <c r="O55" s="26">
        <v>300000</v>
      </c>
      <c r="P55" s="26">
        <v>3000000</v>
      </c>
      <c r="Q55" s="26">
        <v>300000</v>
      </c>
      <c r="R55" s="26">
        <v>3000000</v>
      </c>
      <c r="S55" s="26">
        <v>300000</v>
      </c>
      <c r="T55" s="26">
        <v>3000000</v>
      </c>
      <c r="U55" s="26">
        <v>300000</v>
      </c>
      <c r="V55" s="26">
        <v>3000000</v>
      </c>
      <c r="W55" s="26"/>
    </row>
    <row r="56" spans="1:24" x14ac:dyDescent="0.25">
      <c r="A56" s="4" t="s">
        <v>57</v>
      </c>
      <c r="B56" s="26">
        <v>130000</v>
      </c>
      <c r="C56" s="26">
        <v>130000</v>
      </c>
      <c r="D56" s="26">
        <v>136970</v>
      </c>
      <c r="E56" s="26">
        <v>161960</v>
      </c>
      <c r="F56" s="26">
        <v>136970</v>
      </c>
      <c r="G56" s="26">
        <v>161960</v>
      </c>
      <c r="H56" s="26">
        <v>136970</v>
      </c>
      <c r="I56" s="26">
        <v>161960</v>
      </c>
      <c r="J56" s="26">
        <v>136970</v>
      </c>
      <c r="K56" s="26">
        <v>161960</v>
      </c>
      <c r="L56" s="26">
        <v>136970</v>
      </c>
      <c r="M56" s="26">
        <v>161960</v>
      </c>
      <c r="N56" s="26">
        <v>136970</v>
      </c>
      <c r="O56" s="26">
        <v>161960</v>
      </c>
      <c r="P56" s="26">
        <v>136970</v>
      </c>
      <c r="Q56" s="26">
        <v>161960</v>
      </c>
      <c r="R56" s="26">
        <v>136970</v>
      </c>
      <c r="S56" s="26">
        <v>161960</v>
      </c>
      <c r="T56" s="26">
        <v>136970</v>
      </c>
      <c r="U56" s="26">
        <v>161960</v>
      </c>
      <c r="V56" s="26">
        <v>136970</v>
      </c>
      <c r="W56" s="26"/>
    </row>
    <row r="57" spans="1:24" x14ac:dyDescent="0.25">
      <c r="A57" s="4" t="s">
        <v>58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1:24" x14ac:dyDescent="0.25">
      <c r="A58" s="4" t="s">
        <v>59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1:24" x14ac:dyDescent="0.25">
      <c r="A59" s="4" t="s">
        <v>60</v>
      </c>
      <c r="B59" s="26"/>
      <c r="C59" s="26"/>
      <c r="D59" s="26">
        <v>3500000</v>
      </c>
      <c r="E59" s="26">
        <v>2820000</v>
      </c>
      <c r="F59" s="26">
        <v>3500000</v>
      </c>
      <c r="G59" s="26">
        <v>2820000</v>
      </c>
      <c r="H59" s="26">
        <v>3500000</v>
      </c>
      <c r="I59" s="26">
        <v>2820000</v>
      </c>
      <c r="J59" s="26">
        <v>3500000</v>
      </c>
      <c r="K59" s="26">
        <v>2820000</v>
      </c>
      <c r="L59" s="26">
        <v>3500000</v>
      </c>
      <c r="M59" s="26">
        <v>2820000</v>
      </c>
      <c r="N59" s="26">
        <v>3500000</v>
      </c>
      <c r="O59" s="26">
        <v>2820000</v>
      </c>
      <c r="P59" s="26">
        <v>3500000</v>
      </c>
      <c r="Q59" s="26">
        <v>2820000</v>
      </c>
      <c r="R59" s="26">
        <v>3500000</v>
      </c>
      <c r="S59" s="26">
        <v>2820000</v>
      </c>
      <c r="T59" s="26">
        <v>3500000</v>
      </c>
      <c r="U59" s="26">
        <v>2820000</v>
      </c>
      <c r="V59" s="26">
        <v>3500000</v>
      </c>
      <c r="W59" s="26"/>
      <c r="X59" s="11"/>
    </row>
    <row r="60" spans="1:24" x14ac:dyDescent="0.25">
      <c r="A60" s="4" t="s">
        <v>61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pans="1:24" x14ac:dyDescent="0.25">
      <c r="A61" s="2" t="s">
        <v>62</v>
      </c>
      <c r="B61" s="8">
        <v>0</v>
      </c>
      <c r="C61" s="9">
        <v>0</v>
      </c>
    </row>
    <row r="62" spans="1:24" x14ac:dyDescent="0.25">
      <c r="A62" s="4" t="s">
        <v>63</v>
      </c>
      <c r="B62" s="12"/>
      <c r="C62" s="9"/>
    </row>
    <row r="63" spans="1:24" x14ac:dyDescent="0.25">
      <c r="A63" s="4" t="s">
        <v>64</v>
      </c>
      <c r="B63" s="12"/>
      <c r="C63" s="9"/>
    </row>
    <row r="64" spans="1:24" x14ac:dyDescent="0.25">
      <c r="A64" s="4" t="s">
        <v>65</v>
      </c>
      <c r="B64" s="12"/>
      <c r="C64" s="9"/>
    </row>
    <row r="65" spans="1:3" ht="30" x14ac:dyDescent="0.25">
      <c r="A65" s="4" t="s">
        <v>66</v>
      </c>
      <c r="B65" s="12"/>
      <c r="C65" s="9"/>
    </row>
    <row r="66" spans="1:3" x14ac:dyDescent="0.25">
      <c r="A66" s="2" t="s">
        <v>67</v>
      </c>
      <c r="B66" s="8">
        <v>0</v>
      </c>
      <c r="C66" s="9">
        <v>0</v>
      </c>
    </row>
    <row r="67" spans="1:3" x14ac:dyDescent="0.25">
      <c r="A67" s="4" t="s">
        <v>68</v>
      </c>
      <c r="B67" s="12"/>
      <c r="C67" s="9"/>
    </row>
    <row r="68" spans="1:3" x14ac:dyDescent="0.25">
      <c r="A68" s="4" t="s">
        <v>69</v>
      </c>
      <c r="B68" s="12"/>
      <c r="C68" s="9"/>
    </row>
    <row r="69" spans="1:3" x14ac:dyDescent="0.25">
      <c r="A69" s="2" t="s">
        <v>70</v>
      </c>
      <c r="B69" s="8"/>
      <c r="C69" s="9"/>
    </row>
    <row r="70" spans="1:3" x14ac:dyDescent="0.25">
      <c r="A70" s="4" t="s">
        <v>71</v>
      </c>
      <c r="B70" s="12"/>
      <c r="C70" s="9"/>
    </row>
    <row r="71" spans="1:3" x14ac:dyDescent="0.25">
      <c r="A71" s="4" t="s">
        <v>72</v>
      </c>
      <c r="B71" s="12"/>
      <c r="C71" s="9"/>
    </row>
    <row r="72" spans="1:3" x14ac:dyDescent="0.25">
      <c r="A72" s="4" t="s">
        <v>73</v>
      </c>
      <c r="B72" s="12"/>
      <c r="C72" s="9"/>
    </row>
    <row r="73" spans="1:3" x14ac:dyDescent="0.25">
      <c r="A73" s="40" t="s">
        <v>74</v>
      </c>
      <c r="B73" s="39">
        <f>B9+B15+B25+B35+B51</f>
        <v>284034002</v>
      </c>
      <c r="C73" s="39">
        <f>C9+C15+C25+C35+C51</f>
        <v>284034002</v>
      </c>
    </row>
    <row r="74" spans="1:3" ht="12" customHeight="1" x14ac:dyDescent="0.25">
      <c r="A74" s="3"/>
      <c r="B74" s="12">
        <v>0</v>
      </c>
      <c r="C74" s="9">
        <v>0</v>
      </c>
    </row>
    <row r="75" spans="1:3" x14ac:dyDescent="0.25">
      <c r="A75" s="2" t="s">
        <v>75</v>
      </c>
      <c r="B75" s="19">
        <v>0</v>
      </c>
      <c r="C75" s="20">
        <v>0</v>
      </c>
    </row>
    <row r="76" spans="1:3" x14ac:dyDescent="0.25">
      <c r="A76" s="2" t="s">
        <v>76</v>
      </c>
      <c r="B76" s="19">
        <v>0</v>
      </c>
      <c r="C76" s="20">
        <v>0</v>
      </c>
    </row>
    <row r="77" spans="1:3" x14ac:dyDescent="0.25">
      <c r="A77" s="4" t="s">
        <v>77</v>
      </c>
      <c r="B77" s="12"/>
      <c r="C77" s="9"/>
    </row>
    <row r="78" spans="1:3" x14ac:dyDescent="0.25">
      <c r="A78" s="4" t="s">
        <v>78</v>
      </c>
      <c r="B78" s="12"/>
      <c r="C78" s="9"/>
    </row>
    <row r="79" spans="1:3" x14ac:dyDescent="0.25">
      <c r="A79" s="2" t="s">
        <v>79</v>
      </c>
      <c r="B79" s="8">
        <v>0</v>
      </c>
      <c r="C79" s="9">
        <v>0</v>
      </c>
    </row>
    <row r="80" spans="1:3" x14ac:dyDescent="0.25">
      <c r="A80" s="4" t="s">
        <v>80</v>
      </c>
      <c r="B80" s="12"/>
      <c r="C80" s="9"/>
    </row>
    <row r="81" spans="1:3" x14ac:dyDescent="0.25">
      <c r="A81" s="4" t="s">
        <v>81</v>
      </c>
      <c r="B81" s="12"/>
      <c r="C81" s="9"/>
    </row>
    <row r="82" spans="1:3" x14ac:dyDescent="0.25">
      <c r="A82" s="2" t="s">
        <v>82</v>
      </c>
      <c r="B82" s="8">
        <v>0</v>
      </c>
      <c r="C82" s="9">
        <v>0</v>
      </c>
    </row>
    <row r="83" spans="1:3" x14ac:dyDescent="0.25">
      <c r="A83" s="4" t="s">
        <v>83</v>
      </c>
      <c r="B83" s="12"/>
      <c r="C83" s="9"/>
    </row>
    <row r="84" spans="1:3" x14ac:dyDescent="0.25">
      <c r="A84" s="38" t="s">
        <v>84</v>
      </c>
      <c r="B84" s="39">
        <v>0</v>
      </c>
      <c r="C84" s="39">
        <v>0</v>
      </c>
    </row>
    <row r="85" spans="1:3" x14ac:dyDescent="0.25">
      <c r="B85" s="9"/>
      <c r="C85" s="9"/>
    </row>
    <row r="86" spans="1:3" ht="15.75" x14ac:dyDescent="0.25">
      <c r="A86" s="41" t="s">
        <v>85</v>
      </c>
      <c r="B86" s="39">
        <f>SUM(B9+B15+B25+B35+B51)</f>
        <v>284034002</v>
      </c>
      <c r="C86" s="39">
        <f>SUM(C9+C15+C25+C35+C51)</f>
        <v>284034002</v>
      </c>
    </row>
    <row r="87" spans="1:3" x14ac:dyDescent="0.25">
      <c r="A87" t="s">
        <v>86</v>
      </c>
      <c r="B87" s="9" t="s">
        <v>87</v>
      </c>
      <c r="C87" s="9"/>
    </row>
    <row r="89" spans="1:3" x14ac:dyDescent="0.25">
      <c r="A89" t="s">
        <v>88</v>
      </c>
      <c r="B89" t="s">
        <v>89</v>
      </c>
    </row>
    <row r="93" spans="1:3" ht="9.75" customHeight="1" x14ac:dyDescent="0.25">
      <c r="A93" t="s">
        <v>90</v>
      </c>
      <c r="B93" t="s">
        <v>91</v>
      </c>
    </row>
    <row r="94" spans="1:3" x14ac:dyDescent="0.25">
      <c r="A94" s="14" t="s">
        <v>116</v>
      </c>
      <c r="B94" s="14" t="s">
        <v>120</v>
      </c>
    </row>
    <row r="95" spans="1:3" x14ac:dyDescent="0.25">
      <c r="A95" t="s">
        <v>113</v>
      </c>
      <c r="B95" t="s">
        <v>92</v>
      </c>
    </row>
    <row r="97" spans="1:28" x14ac:dyDescent="0.25">
      <c r="A97" s="59" t="s">
        <v>93</v>
      </c>
      <c r="B97" s="59"/>
      <c r="C97" s="59"/>
    </row>
    <row r="98" spans="1:28" x14ac:dyDescent="0.25">
      <c r="A98" s="22"/>
      <c r="B98" s="22"/>
      <c r="C98" s="22"/>
      <c r="AA98" s="11"/>
    </row>
    <row r="99" spans="1:28" x14ac:dyDescent="0.25">
      <c r="A99" s="22"/>
      <c r="B99" s="32"/>
      <c r="C99" s="22"/>
    </row>
    <row r="100" spans="1:28" x14ac:dyDescent="0.25">
      <c r="A100" s="21"/>
      <c r="B100" s="21"/>
      <c r="C100" s="21"/>
      <c r="AA100" s="9"/>
    </row>
    <row r="101" spans="1:28" x14ac:dyDescent="0.25">
      <c r="A101" s="18" t="s">
        <v>94</v>
      </c>
      <c r="B101" s="18"/>
      <c r="C101" s="18"/>
      <c r="AA101" s="9"/>
    </row>
    <row r="102" spans="1:28" x14ac:dyDescent="0.25">
      <c r="A102" s="60" t="s">
        <v>121</v>
      </c>
      <c r="B102" s="60"/>
      <c r="C102" s="60"/>
      <c r="AA102" s="9"/>
    </row>
    <row r="103" spans="1:28" x14ac:dyDescent="0.25">
      <c r="A103" s="59" t="s">
        <v>114</v>
      </c>
      <c r="B103" s="59"/>
      <c r="C103" s="59"/>
    </row>
    <row r="104" spans="1:28" x14ac:dyDescent="0.25">
      <c r="AA104" s="11"/>
    </row>
    <row r="105" spans="1:28" x14ac:dyDescent="0.25">
      <c r="C105" s="11"/>
    </row>
    <row r="106" spans="1:28" ht="16.5" x14ac:dyDescent="0.3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</row>
  </sheetData>
  <mergeCells count="13">
    <mergeCell ref="A1:C1"/>
    <mergeCell ref="A2:C2"/>
    <mergeCell ref="A5:C5"/>
    <mergeCell ref="A3:C3"/>
    <mergeCell ref="A4:C4"/>
    <mergeCell ref="A106:AB106"/>
    <mergeCell ref="J3:L3"/>
    <mergeCell ref="M3:N3"/>
    <mergeCell ref="A97:C97"/>
    <mergeCell ref="A102:C102"/>
    <mergeCell ref="A103:C103"/>
    <mergeCell ref="D3:F3"/>
    <mergeCell ref="G3:I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4"/>
  <sheetViews>
    <sheetView showGridLines="0" topLeftCell="A3" zoomScale="84" zoomScaleNormal="84" workbookViewId="0">
      <selection activeCell="C20" sqref="C20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8.140625" bestFit="1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8.14062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19" width="15.5703125" customWidth="1"/>
    <col min="20" max="26" width="6" bestFit="1" customWidth="1"/>
    <col min="27" max="28" width="7" bestFit="1" customWidth="1"/>
  </cols>
  <sheetData>
    <row r="1" spans="1:28" ht="18.75" customHeight="1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"/>
    </row>
    <row r="2" spans="1:28" ht="18.75" customHeight="1" x14ac:dyDescent="0.3">
      <c r="A2" s="54" t="s">
        <v>95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"/>
    </row>
    <row r="3" spans="1:28" ht="15.75" customHeight="1" x14ac:dyDescent="0.25">
      <c r="A3" s="55" t="s">
        <v>96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6"/>
    </row>
    <row r="4" spans="1:28" ht="15.75" x14ac:dyDescent="0.25">
      <c r="A4" s="55" t="s">
        <v>122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6"/>
    </row>
    <row r="5" spans="1:28" x14ac:dyDescent="0.25">
      <c r="A5" s="56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6"/>
    </row>
    <row r="6" spans="1:28" ht="15" customHeight="1" x14ac:dyDescent="0.25">
      <c r="D6" s="11"/>
      <c r="Q6" s="6"/>
    </row>
    <row r="7" spans="1:28" ht="31.5" x14ac:dyDescent="0.25">
      <c r="A7" s="42" t="s">
        <v>6</v>
      </c>
      <c r="B7" s="43" t="s">
        <v>117</v>
      </c>
      <c r="C7" s="43" t="s">
        <v>118</v>
      </c>
      <c r="D7" s="43" t="s">
        <v>98</v>
      </c>
      <c r="E7" s="43" t="s">
        <v>99</v>
      </c>
      <c r="F7" s="43" t="s">
        <v>100</v>
      </c>
      <c r="G7" s="43" t="s">
        <v>101</v>
      </c>
      <c r="H7" s="43" t="s">
        <v>102</v>
      </c>
      <c r="I7" s="43" t="s">
        <v>103</v>
      </c>
      <c r="J7" s="43" t="s">
        <v>104</v>
      </c>
      <c r="K7" s="43" t="s">
        <v>105</v>
      </c>
      <c r="L7" s="43" t="s">
        <v>106</v>
      </c>
      <c r="M7" s="43" t="s">
        <v>107</v>
      </c>
      <c r="N7" s="43" t="s">
        <v>108</v>
      </c>
      <c r="O7" s="43" t="s">
        <v>109</v>
      </c>
      <c r="P7" s="43" t="s">
        <v>110</v>
      </c>
      <c r="AA7" s="11"/>
      <c r="AB7" s="11"/>
    </row>
    <row r="8" spans="1:28" x14ac:dyDescent="0.25">
      <c r="A8" s="1" t="s">
        <v>9</v>
      </c>
      <c r="B8" s="1"/>
      <c r="C8" s="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30" x14ac:dyDescent="0.25">
      <c r="A9" s="2" t="s">
        <v>10</v>
      </c>
      <c r="B9" s="8">
        <f>B10+B11+B13+B14</f>
        <v>224742012</v>
      </c>
      <c r="C9" s="8">
        <f>C10+C11+C13+C14</f>
        <v>224742012</v>
      </c>
      <c r="D9" s="8">
        <f t="shared" ref="D9:J9" si="0">SUM(D10:D14)</f>
        <v>10364965.25</v>
      </c>
      <c r="E9" s="8">
        <f t="shared" si="0"/>
        <v>10337209.15</v>
      </c>
      <c r="F9" s="8">
        <f t="shared" si="0"/>
        <v>10579207.48</v>
      </c>
      <c r="G9" s="8">
        <f t="shared" si="0"/>
        <v>10581969.82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>+K10+K11+K12+K13+K14</f>
        <v>0</v>
      </c>
      <c r="L9" s="8">
        <f>+L10+L11+L12+L13+L14</f>
        <v>0</v>
      </c>
      <c r="M9" s="8">
        <f>+M10+M11+M12+M13+M14</f>
        <v>0</v>
      </c>
      <c r="N9" s="8">
        <f>+N10+N11+N12+N13+N14</f>
        <v>0</v>
      </c>
      <c r="O9" s="8">
        <f>+O10+O11+O12+O13+O14</f>
        <v>0</v>
      </c>
      <c r="P9" s="8">
        <f>SUM(D9:O9)</f>
        <v>41863351.700000003</v>
      </c>
      <c r="Q9" s="11">
        <f>P9-143660954.92</f>
        <v>-101797603.21999998</v>
      </c>
      <c r="S9" s="10"/>
    </row>
    <row r="10" spans="1:28" s="14" customFormat="1" x14ac:dyDescent="0.25">
      <c r="A10" s="28" t="s">
        <v>11</v>
      </c>
      <c r="B10" s="25">
        <v>170429350</v>
      </c>
      <c r="C10" s="25">
        <v>170429350</v>
      </c>
      <c r="D10" s="8">
        <v>8729906.8499999996</v>
      </c>
      <c r="E10" s="8">
        <v>8699450</v>
      </c>
      <c r="F10" s="8">
        <v>8933222.3100000005</v>
      </c>
      <c r="G10" s="29">
        <v>8911750</v>
      </c>
      <c r="H10" s="29"/>
      <c r="I10" s="29"/>
      <c r="J10" s="29"/>
      <c r="K10" s="29"/>
      <c r="L10" s="29"/>
      <c r="M10" s="29"/>
      <c r="N10" s="29"/>
      <c r="O10" s="8"/>
      <c r="P10" s="8">
        <f t="shared" ref="P10:P73" si="1">SUM(D10:O10)</f>
        <v>35274329.160000004</v>
      </c>
    </row>
    <row r="11" spans="1:28" x14ac:dyDescent="0.25">
      <c r="A11" s="4" t="s">
        <v>12</v>
      </c>
      <c r="B11" s="26">
        <v>32496900</v>
      </c>
      <c r="C11" s="26">
        <v>32496900</v>
      </c>
      <c r="D11" s="12">
        <v>317500</v>
      </c>
      <c r="E11" s="12">
        <v>317500</v>
      </c>
      <c r="F11" s="9">
        <v>317500</v>
      </c>
      <c r="G11" s="9">
        <v>317500</v>
      </c>
      <c r="H11" s="9"/>
      <c r="I11" s="9"/>
      <c r="J11" s="9"/>
      <c r="K11" s="9"/>
      <c r="L11" s="9"/>
      <c r="M11" s="9"/>
      <c r="N11" s="9"/>
      <c r="O11" s="8"/>
      <c r="P11" s="27">
        <f t="shared" si="1"/>
        <v>1270000</v>
      </c>
    </row>
    <row r="12" spans="1:28" ht="30" x14ac:dyDescent="0.25">
      <c r="A12" s="4" t="s">
        <v>13</v>
      </c>
      <c r="B12" s="26"/>
      <c r="C12" s="26"/>
      <c r="D12" s="12"/>
      <c r="E12" s="12"/>
      <c r="F12" s="12"/>
      <c r="G12" s="9"/>
      <c r="H12" s="12"/>
      <c r="I12" s="9"/>
      <c r="J12" s="12"/>
      <c r="K12" s="9"/>
      <c r="L12" s="12"/>
      <c r="M12" s="12"/>
      <c r="N12" s="12"/>
      <c r="O12" s="8"/>
      <c r="P12" s="8">
        <f t="shared" si="1"/>
        <v>0</v>
      </c>
    </row>
    <row r="13" spans="1:28" ht="30" x14ac:dyDescent="0.25">
      <c r="A13" s="4" t="s">
        <v>14</v>
      </c>
      <c r="B13" s="26"/>
      <c r="C13" s="26"/>
      <c r="D13" s="12"/>
      <c r="E13" s="12"/>
      <c r="F13" s="12"/>
      <c r="G13" s="9"/>
      <c r="H13" s="12"/>
      <c r="I13" s="9"/>
      <c r="J13" s="12"/>
      <c r="K13" s="9"/>
      <c r="L13" s="12"/>
      <c r="M13" s="12"/>
      <c r="N13" s="12"/>
      <c r="O13" s="12"/>
      <c r="P13" s="8">
        <f t="shared" si="1"/>
        <v>0</v>
      </c>
    </row>
    <row r="14" spans="1:28" ht="30" x14ac:dyDescent="0.25">
      <c r="A14" s="4" t="s">
        <v>15</v>
      </c>
      <c r="B14" s="26">
        <v>21815762</v>
      </c>
      <c r="C14" s="26">
        <v>21815762</v>
      </c>
      <c r="D14" s="12">
        <v>1317558.3999999999</v>
      </c>
      <c r="E14" s="12">
        <v>1320259.1499999999</v>
      </c>
      <c r="F14" s="12">
        <v>1328485.17</v>
      </c>
      <c r="G14" s="12">
        <v>1352719.82</v>
      </c>
      <c r="H14" s="12"/>
      <c r="I14" s="12"/>
      <c r="J14" s="12"/>
      <c r="K14" s="12"/>
      <c r="L14" s="12"/>
      <c r="M14" s="12"/>
      <c r="N14" s="12"/>
      <c r="O14" s="12"/>
      <c r="P14" s="27">
        <f t="shared" si="1"/>
        <v>5319022.54</v>
      </c>
    </row>
    <row r="15" spans="1:28" x14ac:dyDescent="0.25">
      <c r="A15" s="2" t="s">
        <v>16</v>
      </c>
      <c r="B15" s="25">
        <f>B16+B17+B18+B19+B20+B21+B22+B23+B24</f>
        <v>45334583</v>
      </c>
      <c r="C15" s="25">
        <f>C16+C17+C18+C19+C20+C21+C22+C23+C24</f>
        <v>44716543</v>
      </c>
      <c r="D15" s="8">
        <f t="shared" ref="D15:O15" si="2">SUM(D16:D24)</f>
        <v>703798.45000000007</v>
      </c>
      <c r="E15" s="8">
        <f t="shared" si="2"/>
        <v>1789354.2</v>
      </c>
      <c r="F15" s="8">
        <f>SUM(F16:F24)</f>
        <v>3319336</v>
      </c>
      <c r="G15" s="8">
        <f>SUM(G16:G24)</f>
        <v>3258825.24</v>
      </c>
      <c r="H15" s="8">
        <f t="shared" si="2"/>
        <v>0</v>
      </c>
      <c r="I15" s="8">
        <f t="shared" si="2"/>
        <v>0</v>
      </c>
      <c r="J15" s="8">
        <f t="shared" si="2"/>
        <v>0</v>
      </c>
      <c r="K15" s="8">
        <f t="shared" si="2"/>
        <v>0</v>
      </c>
      <c r="L15" s="8">
        <f t="shared" si="2"/>
        <v>0</v>
      </c>
      <c r="M15" s="8">
        <f t="shared" si="2"/>
        <v>0</v>
      </c>
      <c r="N15" s="8">
        <f t="shared" si="2"/>
        <v>0</v>
      </c>
      <c r="O15" s="8">
        <f t="shared" si="2"/>
        <v>0</v>
      </c>
      <c r="P15" s="8">
        <f>SUM(D15:O15)</f>
        <v>9071313.8900000006</v>
      </c>
    </row>
    <row r="16" spans="1:28" x14ac:dyDescent="0.25">
      <c r="A16" s="4" t="s">
        <v>17</v>
      </c>
      <c r="B16" s="26">
        <v>13967737</v>
      </c>
      <c r="C16" s="26">
        <v>14002937</v>
      </c>
      <c r="D16" s="9">
        <v>627037.06000000006</v>
      </c>
      <c r="E16" s="12">
        <v>713232.15</v>
      </c>
      <c r="F16" s="9">
        <v>1651887.9</v>
      </c>
      <c r="G16" s="9">
        <v>809576.68</v>
      </c>
      <c r="H16" s="9"/>
      <c r="I16" s="9"/>
      <c r="J16" s="9"/>
      <c r="K16" s="9"/>
      <c r="L16" s="12"/>
      <c r="M16" s="9"/>
      <c r="N16" s="9"/>
      <c r="O16" s="9"/>
      <c r="P16" s="27">
        <f>SUM(D16:O16)</f>
        <v>3801733.79</v>
      </c>
    </row>
    <row r="17" spans="1:17" ht="30" x14ac:dyDescent="0.25">
      <c r="A17" s="4" t="s">
        <v>18</v>
      </c>
      <c r="B17" s="26">
        <v>309697</v>
      </c>
      <c r="C17" s="26">
        <v>359697</v>
      </c>
      <c r="D17" s="8"/>
      <c r="E17" s="12">
        <v>119451.4</v>
      </c>
      <c r="F17" s="30"/>
      <c r="G17" s="30">
        <v>74340</v>
      </c>
      <c r="H17" s="9"/>
      <c r="I17" s="30"/>
      <c r="J17" s="9"/>
      <c r="K17" s="30"/>
      <c r="L17" s="30"/>
      <c r="M17" s="30"/>
      <c r="N17" s="30"/>
      <c r="O17" s="30"/>
      <c r="P17" s="27">
        <f t="shared" si="1"/>
        <v>193791.4</v>
      </c>
    </row>
    <row r="18" spans="1:17" x14ac:dyDescent="0.25">
      <c r="A18" s="4" t="s">
        <v>19</v>
      </c>
      <c r="B18" s="26">
        <v>1600000</v>
      </c>
      <c r="C18" s="26">
        <v>1600000</v>
      </c>
      <c r="D18" s="8"/>
      <c r="E18" s="12"/>
      <c r="F18" s="9"/>
      <c r="G18" s="9">
        <v>12145</v>
      </c>
      <c r="H18" s="9"/>
      <c r="I18" s="9"/>
      <c r="J18" s="9"/>
      <c r="K18" s="9"/>
      <c r="L18" s="9"/>
      <c r="M18" s="9"/>
      <c r="N18" s="9"/>
      <c r="O18" s="9"/>
      <c r="P18" s="27">
        <f t="shared" si="1"/>
        <v>12145</v>
      </c>
    </row>
    <row r="19" spans="1:17" ht="18" customHeight="1" x14ac:dyDescent="0.25">
      <c r="A19" s="4" t="s">
        <v>20</v>
      </c>
      <c r="B19" s="26">
        <v>60000</v>
      </c>
      <c r="C19" s="26">
        <v>60000</v>
      </c>
      <c r="D19" s="8"/>
      <c r="E19" s="12"/>
      <c r="F19" s="9"/>
      <c r="G19" s="9">
        <v>30000</v>
      </c>
      <c r="H19" s="9"/>
      <c r="I19" s="9"/>
      <c r="J19" s="9"/>
      <c r="K19" s="9"/>
      <c r="L19" s="9"/>
      <c r="M19" s="9"/>
      <c r="N19" s="9"/>
      <c r="O19" s="9"/>
      <c r="P19" s="27">
        <f t="shared" si="1"/>
        <v>30000</v>
      </c>
    </row>
    <row r="20" spans="1:17" x14ac:dyDescent="0.25">
      <c r="A20" s="4" t="s">
        <v>21</v>
      </c>
      <c r="B20" s="26">
        <v>4915660</v>
      </c>
      <c r="C20" s="26">
        <v>5052553.12</v>
      </c>
      <c r="D20" s="27">
        <v>39862.76</v>
      </c>
      <c r="E20" s="12">
        <v>233366.73</v>
      </c>
      <c r="F20" s="9">
        <v>182625</v>
      </c>
      <c r="G20" s="9">
        <v>227052</v>
      </c>
      <c r="H20" s="9"/>
      <c r="I20" s="9"/>
      <c r="J20" s="9"/>
      <c r="K20" s="9"/>
      <c r="L20" s="12"/>
      <c r="M20" s="9"/>
      <c r="N20" s="9"/>
      <c r="O20" s="9"/>
      <c r="P20" s="27">
        <f>SUM(D20:O20)</f>
        <v>682906.49</v>
      </c>
    </row>
    <row r="21" spans="1:17" x14ac:dyDescent="0.25">
      <c r="A21" s="4" t="s">
        <v>22</v>
      </c>
      <c r="B21" s="26">
        <v>2525000</v>
      </c>
      <c r="C21" s="26">
        <v>2525000</v>
      </c>
      <c r="D21" s="27">
        <v>36898.629999999997</v>
      </c>
      <c r="E21" s="12">
        <v>134713.93</v>
      </c>
      <c r="F21" s="9">
        <v>133033.24</v>
      </c>
      <c r="G21" s="9">
        <v>132119.26</v>
      </c>
      <c r="H21" s="9"/>
      <c r="I21" s="9"/>
      <c r="J21" s="9"/>
      <c r="K21" s="9"/>
      <c r="L21" s="9"/>
      <c r="M21" s="9"/>
      <c r="N21" s="9"/>
      <c r="O21" s="9"/>
      <c r="P21" s="27">
        <f t="shared" si="1"/>
        <v>436765.06</v>
      </c>
    </row>
    <row r="22" spans="1:17" ht="45" x14ac:dyDescent="0.25">
      <c r="A22" s="4" t="s">
        <v>23</v>
      </c>
      <c r="B22" s="26">
        <v>4860000</v>
      </c>
      <c r="C22" s="26">
        <v>6487106.8799999999</v>
      </c>
      <c r="D22" s="8"/>
      <c r="E22" s="12">
        <v>11800</v>
      </c>
      <c r="F22" s="30">
        <v>1032364.66</v>
      </c>
      <c r="G22" s="30">
        <v>1543029.7</v>
      </c>
      <c r="H22" s="30"/>
      <c r="I22" s="30"/>
      <c r="J22" s="30"/>
      <c r="K22" s="30"/>
      <c r="L22" s="30"/>
      <c r="M22" s="30"/>
      <c r="N22" s="30"/>
      <c r="O22" s="30"/>
      <c r="P22" s="27">
        <f t="shared" si="1"/>
        <v>2587194.36</v>
      </c>
    </row>
    <row r="23" spans="1:17" ht="30" x14ac:dyDescent="0.25">
      <c r="A23" s="4" t="s">
        <v>24</v>
      </c>
      <c r="B23" s="26">
        <v>15996489</v>
      </c>
      <c r="C23" s="26">
        <v>13430091.859999999</v>
      </c>
      <c r="D23" s="8"/>
      <c r="E23" s="12">
        <v>411589.99</v>
      </c>
      <c r="F23" s="30">
        <v>208564.2</v>
      </c>
      <c r="G23" s="30">
        <v>399800</v>
      </c>
      <c r="H23" s="30"/>
      <c r="I23" s="30"/>
      <c r="J23" s="13"/>
      <c r="K23" s="30"/>
      <c r="L23" s="33"/>
      <c r="M23" s="30"/>
      <c r="N23" s="30"/>
      <c r="O23" s="30"/>
      <c r="P23" s="27">
        <f t="shared" si="1"/>
        <v>1019954.19</v>
      </c>
    </row>
    <row r="24" spans="1:17" ht="30" x14ac:dyDescent="0.25">
      <c r="A24" s="4" t="s">
        <v>25</v>
      </c>
      <c r="B24" s="26">
        <v>1100000</v>
      </c>
      <c r="C24" s="26">
        <v>1199157.1399999999</v>
      </c>
      <c r="D24" s="8"/>
      <c r="E24" s="12">
        <v>165200</v>
      </c>
      <c r="F24" s="30">
        <v>110861</v>
      </c>
      <c r="G24" s="30">
        <v>30762.6</v>
      </c>
      <c r="H24" s="30"/>
      <c r="I24" s="30"/>
      <c r="J24" s="30"/>
      <c r="K24" s="30"/>
      <c r="L24" s="12"/>
      <c r="M24" s="9"/>
      <c r="N24" s="30"/>
      <c r="O24" s="30"/>
      <c r="P24" s="27">
        <f t="shared" si="1"/>
        <v>306823.59999999998</v>
      </c>
    </row>
    <row r="25" spans="1:17" x14ac:dyDescent="0.25">
      <c r="A25" s="2" t="s">
        <v>26</v>
      </c>
      <c r="B25" s="25">
        <f>B26+B27+B28+B29+B30+B31+B32+B34</f>
        <v>11303907</v>
      </c>
      <c r="C25" s="25">
        <f>C26+C27+C28+C29+C30+C31+C32+C34</f>
        <v>11921947</v>
      </c>
      <c r="D25" s="8">
        <f>SUM(D26:D34)</f>
        <v>0</v>
      </c>
      <c r="E25" s="8">
        <f t="shared" ref="E25:O25" si="3">SUM(E26:E34)</f>
        <v>189035.91999999998</v>
      </c>
      <c r="F25" s="8">
        <f t="shared" si="3"/>
        <v>712199.17</v>
      </c>
      <c r="G25" s="8">
        <f t="shared" si="3"/>
        <v>1631300.06</v>
      </c>
      <c r="H25" s="8">
        <f t="shared" si="3"/>
        <v>0</v>
      </c>
      <c r="I25" s="8">
        <f t="shared" si="3"/>
        <v>0</v>
      </c>
      <c r="J25" s="8">
        <f t="shared" si="3"/>
        <v>0</v>
      </c>
      <c r="K25" s="8">
        <f t="shared" si="3"/>
        <v>0</v>
      </c>
      <c r="L25" s="8">
        <f t="shared" si="3"/>
        <v>0</v>
      </c>
      <c r="M25" s="8">
        <f t="shared" si="3"/>
        <v>0</v>
      </c>
      <c r="N25" s="8">
        <f t="shared" si="3"/>
        <v>0</v>
      </c>
      <c r="O25" s="8">
        <f t="shared" si="3"/>
        <v>0</v>
      </c>
      <c r="P25" s="8">
        <f t="shared" si="1"/>
        <v>2532535.1500000004</v>
      </c>
    </row>
    <row r="26" spans="1:17" ht="30" x14ac:dyDescent="0.25">
      <c r="A26" s="4" t="s">
        <v>27</v>
      </c>
      <c r="B26" s="26">
        <v>611000</v>
      </c>
      <c r="C26" s="26">
        <v>611000</v>
      </c>
      <c r="D26" s="12"/>
      <c r="E26" s="12">
        <v>126710.1</v>
      </c>
      <c r="F26" s="30">
        <v>3600</v>
      </c>
      <c r="G26" s="30">
        <v>31300.06</v>
      </c>
      <c r="H26" s="30"/>
      <c r="I26" s="30"/>
      <c r="J26" s="30"/>
      <c r="K26" s="33"/>
      <c r="L26" s="30"/>
      <c r="M26" s="30"/>
      <c r="N26" s="36"/>
      <c r="O26" s="36"/>
      <c r="P26" s="27">
        <f t="shared" si="1"/>
        <v>161610.16</v>
      </c>
      <c r="Q26" s="11"/>
    </row>
    <row r="27" spans="1:17" x14ac:dyDescent="0.25">
      <c r="A27" s="4" t="s">
        <v>28</v>
      </c>
      <c r="B27" s="26">
        <v>22000</v>
      </c>
      <c r="C27" s="26">
        <v>442000</v>
      </c>
      <c r="D27" s="12"/>
      <c r="E27" s="12"/>
      <c r="F27" s="12"/>
      <c r="G27" s="9"/>
      <c r="H27" s="9"/>
      <c r="I27" s="9"/>
      <c r="J27" s="9"/>
      <c r="K27" s="9"/>
      <c r="L27" s="9"/>
      <c r="M27" s="13"/>
      <c r="N27" s="13"/>
      <c r="O27" s="13"/>
      <c r="P27" s="27">
        <f t="shared" si="1"/>
        <v>0</v>
      </c>
    </row>
    <row r="28" spans="1:17" ht="30" x14ac:dyDescent="0.25">
      <c r="A28" s="4" t="s">
        <v>29</v>
      </c>
      <c r="B28" s="26">
        <v>524280</v>
      </c>
      <c r="C28" s="26">
        <v>646880</v>
      </c>
      <c r="D28" s="16"/>
      <c r="E28" s="12">
        <v>49625.27</v>
      </c>
      <c r="F28" s="12">
        <v>25812.5</v>
      </c>
      <c r="G28" s="30"/>
      <c r="H28" s="30"/>
      <c r="I28" s="30"/>
      <c r="J28" s="30"/>
      <c r="K28" s="30"/>
      <c r="L28" s="17"/>
      <c r="M28" s="17"/>
      <c r="N28" s="30"/>
      <c r="O28" s="30"/>
      <c r="P28" s="27">
        <f t="shared" si="1"/>
        <v>75437.76999999999</v>
      </c>
    </row>
    <row r="29" spans="1:17" x14ac:dyDescent="0.25">
      <c r="A29" s="4" t="s">
        <v>30</v>
      </c>
      <c r="B29" s="26">
        <v>285200</v>
      </c>
      <c r="C29" s="26">
        <v>285200</v>
      </c>
      <c r="D29" s="12"/>
      <c r="E29" s="12"/>
      <c r="F29" s="12">
        <v>65596.7</v>
      </c>
      <c r="G29" s="9"/>
      <c r="H29" s="9"/>
      <c r="I29" s="9"/>
      <c r="J29" s="9"/>
      <c r="K29" s="9"/>
      <c r="L29" s="9"/>
      <c r="M29" s="9"/>
      <c r="N29" s="9"/>
      <c r="O29" s="9"/>
      <c r="P29" s="27">
        <f t="shared" si="1"/>
        <v>65596.7</v>
      </c>
    </row>
    <row r="30" spans="1:17" ht="30" x14ac:dyDescent="0.25">
      <c r="A30" s="4" t="s">
        <v>31</v>
      </c>
      <c r="B30" s="26">
        <v>96000</v>
      </c>
      <c r="C30" s="26">
        <v>96000</v>
      </c>
      <c r="D30" s="12"/>
      <c r="E30" s="12"/>
      <c r="F30" s="12"/>
      <c r="G30" s="30"/>
      <c r="H30" s="9"/>
      <c r="I30" s="30"/>
      <c r="J30" s="30"/>
      <c r="K30" s="9"/>
      <c r="L30" s="9"/>
      <c r="M30" s="17"/>
      <c r="N30" s="11"/>
      <c r="O30" s="11"/>
      <c r="P30" s="27">
        <f t="shared" si="1"/>
        <v>0</v>
      </c>
    </row>
    <row r="31" spans="1:17" ht="30" x14ac:dyDescent="0.25">
      <c r="A31" s="4" t="s">
        <v>32</v>
      </c>
      <c r="B31" s="26">
        <v>21400</v>
      </c>
      <c r="C31" s="26">
        <v>21400</v>
      </c>
      <c r="D31" s="12"/>
      <c r="E31" s="12"/>
      <c r="F31" s="12"/>
      <c r="G31" s="9"/>
      <c r="H31" s="9"/>
      <c r="I31" s="9"/>
      <c r="J31" s="9"/>
      <c r="K31" s="9"/>
      <c r="L31" s="30"/>
      <c r="M31" s="17"/>
      <c r="N31" s="9"/>
      <c r="O31" s="9"/>
      <c r="P31" s="27">
        <f t="shared" si="1"/>
        <v>0</v>
      </c>
    </row>
    <row r="32" spans="1:17" ht="30" x14ac:dyDescent="0.25">
      <c r="A32" s="4" t="s">
        <v>33</v>
      </c>
      <c r="B32" s="26">
        <v>4546740</v>
      </c>
      <c r="C32" s="26">
        <v>4546740</v>
      </c>
      <c r="D32" s="16"/>
      <c r="E32" s="16"/>
      <c r="F32" s="30">
        <v>7937.57</v>
      </c>
      <c r="G32" s="17"/>
      <c r="H32" s="30"/>
      <c r="I32" s="30"/>
      <c r="J32" s="30"/>
      <c r="K32" s="30"/>
      <c r="L32" s="30"/>
      <c r="M32" s="30"/>
      <c r="N32" s="36"/>
      <c r="O32" s="36"/>
      <c r="P32" s="27">
        <f t="shared" si="1"/>
        <v>7937.57</v>
      </c>
    </row>
    <row r="33" spans="1:21" ht="45" x14ac:dyDescent="0.25">
      <c r="A33" s="4" t="s">
        <v>34</v>
      </c>
      <c r="D33" s="12"/>
      <c r="E33" s="12"/>
      <c r="F33" s="12"/>
      <c r="G33" s="9"/>
      <c r="H33" s="9"/>
      <c r="I33" s="9"/>
      <c r="J33" s="9"/>
      <c r="K33" s="17"/>
      <c r="L33" s="9"/>
      <c r="M33" s="17"/>
      <c r="N33" s="17"/>
      <c r="O33" s="17"/>
      <c r="P33" s="27">
        <f t="shared" si="1"/>
        <v>0</v>
      </c>
    </row>
    <row r="34" spans="1:21" x14ac:dyDescent="0.25">
      <c r="A34" s="4" t="s">
        <v>35</v>
      </c>
      <c r="B34" s="26">
        <v>5197287</v>
      </c>
      <c r="C34" s="26">
        <v>5272727</v>
      </c>
      <c r="D34" s="12"/>
      <c r="E34" s="12">
        <v>12700.55</v>
      </c>
      <c r="F34" s="12">
        <v>609252.4</v>
      </c>
      <c r="G34" s="9">
        <v>1600000</v>
      </c>
      <c r="H34" s="9"/>
      <c r="I34" s="9"/>
      <c r="J34" s="9"/>
      <c r="K34" s="9"/>
      <c r="L34" s="9"/>
      <c r="M34" s="11"/>
      <c r="N34" s="11"/>
      <c r="O34" s="11"/>
      <c r="P34" s="27">
        <f t="shared" si="1"/>
        <v>2221952.9500000002</v>
      </c>
    </row>
    <row r="35" spans="1:21" x14ac:dyDescent="0.25">
      <c r="A35" s="2" t="s">
        <v>36</v>
      </c>
      <c r="B35" s="25"/>
      <c r="C35" s="25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>
        <f t="shared" si="1"/>
        <v>0</v>
      </c>
    </row>
    <row r="36" spans="1:21" ht="30" x14ac:dyDescent="0.25">
      <c r="A36" s="4" t="s">
        <v>37</v>
      </c>
      <c r="B36" s="26"/>
      <c r="C36" s="26"/>
      <c r="D36" s="27"/>
      <c r="E36" s="12"/>
      <c r="F36" s="12"/>
      <c r="G36" s="12"/>
      <c r="H36" s="12"/>
      <c r="I36" s="12"/>
      <c r="J36" s="12"/>
      <c r="K36" s="12"/>
      <c r="L36" s="12"/>
      <c r="M36" s="11"/>
      <c r="N36" s="11"/>
      <c r="O36" s="11"/>
      <c r="P36" s="27">
        <f t="shared" si="1"/>
        <v>0</v>
      </c>
    </row>
    <row r="37" spans="1:21" ht="30" x14ac:dyDescent="0.25">
      <c r="A37" s="4" t="s">
        <v>38</v>
      </c>
      <c r="B37" s="26"/>
      <c r="C37" s="26"/>
      <c r="D37" s="27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27">
        <f t="shared" si="1"/>
        <v>0</v>
      </c>
    </row>
    <row r="38" spans="1:21" ht="30" x14ac:dyDescent="0.25">
      <c r="A38" s="4" t="s">
        <v>39</v>
      </c>
      <c r="B38" s="26"/>
      <c r="C38" s="26"/>
      <c r="D38" s="27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27">
        <f t="shared" si="1"/>
        <v>0</v>
      </c>
    </row>
    <row r="39" spans="1:21" ht="30" x14ac:dyDescent="0.25">
      <c r="A39" s="4" t="s">
        <v>40</v>
      </c>
      <c r="B39" s="26"/>
      <c r="C39" s="26"/>
      <c r="D39" s="27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27">
        <f t="shared" si="1"/>
        <v>0</v>
      </c>
    </row>
    <row r="40" spans="1:21" ht="30" x14ac:dyDescent="0.25">
      <c r="A40" s="4" t="s">
        <v>41</v>
      </c>
      <c r="B40" s="26"/>
      <c r="C40" s="26"/>
      <c r="D40" s="27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27">
        <f t="shared" si="1"/>
        <v>0</v>
      </c>
    </row>
    <row r="41" spans="1:21" ht="30" x14ac:dyDescent="0.25">
      <c r="A41" s="4" t="s">
        <v>42</v>
      </c>
      <c r="B41" s="26"/>
      <c r="C41" s="26"/>
      <c r="D41" s="27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27">
        <f t="shared" si="1"/>
        <v>0</v>
      </c>
    </row>
    <row r="42" spans="1:21" ht="30" x14ac:dyDescent="0.25">
      <c r="A42" s="4" t="s">
        <v>43</v>
      </c>
      <c r="B42" s="26"/>
      <c r="C42" s="26"/>
      <c r="D42" s="27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7">
        <f t="shared" si="1"/>
        <v>0</v>
      </c>
    </row>
    <row r="43" spans="1:21" x14ac:dyDescent="0.25">
      <c r="A43" s="2" t="s">
        <v>44</v>
      </c>
      <c r="B43" s="25"/>
      <c r="C43" s="25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>
        <f t="shared" si="1"/>
        <v>0</v>
      </c>
      <c r="Q43" s="8">
        <f>SUM(Q44:Q50)</f>
        <v>0</v>
      </c>
      <c r="R43" s="8">
        <f>SUM(R44:R50)</f>
        <v>0</v>
      </c>
      <c r="S43" s="8">
        <f>SUM(S44:S50)</f>
        <v>0</v>
      </c>
      <c r="T43" s="8">
        <f>SUM(T44:T50)</f>
        <v>0</v>
      </c>
      <c r="U43" s="8">
        <f>SUM(U44:U50)</f>
        <v>0</v>
      </c>
    </row>
    <row r="44" spans="1:21" ht="30" x14ac:dyDescent="0.25">
      <c r="A44" s="4" t="s">
        <v>45</v>
      </c>
      <c r="B44" s="25"/>
      <c r="C44" s="25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8">
        <f t="shared" si="1"/>
        <v>0</v>
      </c>
    </row>
    <row r="45" spans="1:21" ht="30" x14ac:dyDescent="0.25">
      <c r="A45" s="4" t="s">
        <v>46</v>
      </c>
      <c r="B45" s="25"/>
      <c r="C45" s="25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8">
        <f t="shared" si="1"/>
        <v>0</v>
      </c>
    </row>
    <row r="46" spans="1:21" ht="30" x14ac:dyDescent="0.25">
      <c r="A46" s="4" t="s">
        <v>47</v>
      </c>
      <c r="B46" s="25"/>
      <c r="C46" s="25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8">
        <f t="shared" si="1"/>
        <v>0</v>
      </c>
    </row>
    <row r="47" spans="1:21" ht="30" x14ac:dyDescent="0.25">
      <c r="A47" s="4" t="s">
        <v>48</v>
      </c>
      <c r="B47" s="25"/>
      <c r="C47" s="25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8">
        <f t="shared" si="1"/>
        <v>0</v>
      </c>
    </row>
    <row r="48" spans="1:21" ht="30" x14ac:dyDescent="0.25">
      <c r="A48" s="4" t="s">
        <v>49</v>
      </c>
      <c r="B48" s="25"/>
      <c r="C48" s="25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8">
        <f t="shared" si="1"/>
        <v>0</v>
      </c>
    </row>
    <row r="49" spans="1:20" ht="30" x14ac:dyDescent="0.25">
      <c r="A49" s="4" t="s">
        <v>50</v>
      </c>
      <c r="B49" s="25"/>
      <c r="C49" s="25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8">
        <f t="shared" si="1"/>
        <v>0</v>
      </c>
    </row>
    <row r="50" spans="1:20" ht="30" x14ac:dyDescent="0.25">
      <c r="A50" s="4" t="s">
        <v>51</v>
      </c>
      <c r="B50" s="25"/>
      <c r="C50" s="25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8">
        <f t="shared" si="1"/>
        <v>0</v>
      </c>
    </row>
    <row r="51" spans="1:20" ht="30" x14ac:dyDescent="0.25">
      <c r="A51" s="2" t="s">
        <v>52</v>
      </c>
      <c r="B51" s="25">
        <f>B52+B53+B54+B55+B56+B57+B58+B59+B60</f>
        <v>2653500</v>
      </c>
      <c r="C51" s="25">
        <f>C52+C53+C54+C55+C56+C57+C58+C59+C60</f>
        <v>2653500</v>
      </c>
      <c r="D51" s="8">
        <f>SUM(D52:D60)</f>
        <v>0</v>
      </c>
      <c r="E51" s="8">
        <f t="shared" ref="E51:J51" si="4">SUM(E52:E60)</f>
        <v>781830.28</v>
      </c>
      <c r="F51" s="8">
        <f t="shared" si="4"/>
        <v>0</v>
      </c>
      <c r="G51" s="8">
        <f t="shared" si="4"/>
        <v>0</v>
      </c>
      <c r="H51" s="8">
        <f t="shared" si="4"/>
        <v>0</v>
      </c>
      <c r="I51" s="8">
        <f t="shared" si="4"/>
        <v>0</v>
      </c>
      <c r="J51" s="8">
        <f t="shared" si="4"/>
        <v>0</v>
      </c>
      <c r="K51" s="8">
        <f t="shared" ref="K51:T51" si="5">SUM(K52:K60)</f>
        <v>0</v>
      </c>
      <c r="L51" s="8">
        <f t="shared" si="5"/>
        <v>0</v>
      </c>
      <c r="M51" s="8">
        <f t="shared" si="5"/>
        <v>0</v>
      </c>
      <c r="N51" s="8">
        <f t="shared" si="5"/>
        <v>0</v>
      </c>
      <c r="O51" s="8">
        <f t="shared" si="5"/>
        <v>0</v>
      </c>
      <c r="P51" s="8">
        <f t="shared" si="1"/>
        <v>781830.28</v>
      </c>
      <c r="Q51" s="8">
        <f t="shared" si="5"/>
        <v>0</v>
      </c>
      <c r="R51" s="8">
        <f t="shared" si="5"/>
        <v>0</v>
      </c>
      <c r="S51" s="8">
        <f t="shared" si="5"/>
        <v>0</v>
      </c>
      <c r="T51" s="8">
        <f t="shared" si="5"/>
        <v>0</v>
      </c>
    </row>
    <row r="52" spans="1:20" x14ac:dyDescent="0.25">
      <c r="A52" s="4" t="s">
        <v>53</v>
      </c>
      <c r="B52" s="26">
        <v>2030000</v>
      </c>
      <c r="C52" s="26">
        <v>2030000</v>
      </c>
      <c r="D52" s="27"/>
      <c r="E52" s="12">
        <v>781830.28</v>
      </c>
      <c r="F52" s="9"/>
      <c r="G52" s="12"/>
      <c r="H52" s="12"/>
      <c r="I52" s="12"/>
      <c r="J52" s="12"/>
      <c r="K52" s="12"/>
      <c r="L52" s="12"/>
      <c r="M52" s="11"/>
      <c r="N52" s="12"/>
      <c r="O52" s="12"/>
      <c r="P52" s="27">
        <f t="shared" si="1"/>
        <v>781830.28</v>
      </c>
    </row>
    <row r="53" spans="1:20" ht="30" x14ac:dyDescent="0.25">
      <c r="A53" s="4" t="s">
        <v>54</v>
      </c>
      <c r="B53" s="26">
        <v>493500</v>
      </c>
      <c r="C53" s="26">
        <v>493500</v>
      </c>
      <c r="D53" s="27"/>
      <c r="E53" s="12"/>
      <c r="F53" s="12"/>
      <c r="G53" s="12"/>
      <c r="I53" s="12"/>
      <c r="J53" s="12"/>
      <c r="K53" s="12"/>
      <c r="L53" s="12"/>
      <c r="M53" s="12"/>
      <c r="N53" s="16"/>
      <c r="O53" s="12"/>
      <c r="P53" s="8">
        <f t="shared" si="1"/>
        <v>0</v>
      </c>
    </row>
    <row r="54" spans="1:20" ht="30" x14ac:dyDescent="0.25">
      <c r="A54" s="4" t="s">
        <v>55</v>
      </c>
      <c r="B54" s="26"/>
      <c r="C54" s="26"/>
      <c r="D54" s="27"/>
      <c r="E54" s="12"/>
      <c r="F54" s="12"/>
      <c r="G54" s="12"/>
      <c r="H54" s="12"/>
      <c r="I54" s="12"/>
      <c r="L54" s="12"/>
      <c r="N54" s="16"/>
      <c r="O54" s="16"/>
      <c r="P54" s="8">
        <f t="shared" si="1"/>
        <v>0</v>
      </c>
    </row>
    <row r="55" spans="1:20" ht="30" x14ac:dyDescent="0.25">
      <c r="A55" s="4" t="s">
        <v>56</v>
      </c>
      <c r="B55" s="26"/>
      <c r="C55" s="26"/>
      <c r="D55" s="27"/>
      <c r="E55" s="12"/>
      <c r="F55" s="12"/>
      <c r="G55" s="12"/>
      <c r="H55" s="12"/>
      <c r="I55" s="12"/>
      <c r="K55" s="30"/>
      <c r="L55" s="12"/>
      <c r="N55" s="11"/>
      <c r="O55" s="11"/>
      <c r="P55" s="8">
        <f t="shared" si="1"/>
        <v>0</v>
      </c>
    </row>
    <row r="56" spans="1:20" ht="30" x14ac:dyDescent="0.25">
      <c r="A56" s="4" t="s">
        <v>57</v>
      </c>
      <c r="B56" s="26">
        <v>130000</v>
      </c>
      <c r="C56" s="26">
        <v>130000</v>
      </c>
      <c r="D56" s="27"/>
      <c r="E56" s="12"/>
      <c r="F56" s="12"/>
      <c r="G56" s="12"/>
      <c r="H56" s="12"/>
      <c r="I56" s="12"/>
      <c r="J56" s="12"/>
      <c r="L56" s="12"/>
      <c r="M56" s="36"/>
      <c r="N56" s="12"/>
      <c r="O56" s="12"/>
      <c r="P56" s="8">
        <f t="shared" si="1"/>
        <v>0</v>
      </c>
    </row>
    <row r="57" spans="1:20" ht="30" x14ac:dyDescent="0.25">
      <c r="A57" s="4" t="s">
        <v>58</v>
      </c>
      <c r="B57" s="26"/>
      <c r="C57" s="26"/>
      <c r="D57" s="27"/>
      <c r="E57" s="12"/>
      <c r="F57" s="12"/>
      <c r="G57" s="12"/>
      <c r="H57" s="12"/>
      <c r="I57" s="12"/>
      <c r="J57" s="12"/>
      <c r="L57" s="12"/>
      <c r="N57" s="12"/>
      <c r="O57" s="12"/>
      <c r="P57" s="8">
        <f t="shared" si="1"/>
        <v>0</v>
      </c>
    </row>
    <row r="58" spans="1:20" ht="30" x14ac:dyDescent="0.25">
      <c r="A58" s="4" t="s">
        <v>59</v>
      </c>
      <c r="B58" s="26"/>
      <c r="C58" s="26"/>
      <c r="D58" s="27"/>
      <c r="E58" s="12"/>
      <c r="F58" s="12"/>
      <c r="G58" s="12"/>
      <c r="H58" s="12"/>
      <c r="I58" s="12"/>
      <c r="L58" s="12"/>
      <c r="N58" s="12"/>
      <c r="O58" s="12"/>
      <c r="P58" s="8">
        <f t="shared" si="1"/>
        <v>0</v>
      </c>
    </row>
    <row r="59" spans="1:20" x14ac:dyDescent="0.25">
      <c r="A59" s="4" t="s">
        <v>60</v>
      </c>
      <c r="B59" s="26"/>
      <c r="C59" s="26"/>
      <c r="D59" s="27"/>
      <c r="E59" s="12"/>
      <c r="F59" s="12"/>
      <c r="G59" s="12"/>
      <c r="H59" s="12"/>
      <c r="I59" s="12"/>
      <c r="J59" s="12"/>
      <c r="L59" s="12"/>
      <c r="M59" s="12"/>
      <c r="N59" s="12"/>
      <c r="O59" s="12"/>
      <c r="P59" s="8">
        <f t="shared" si="1"/>
        <v>0</v>
      </c>
    </row>
    <row r="60" spans="1:20" ht="45" x14ac:dyDescent="0.25">
      <c r="A60" s="4" t="s">
        <v>61</v>
      </c>
      <c r="B60" s="26"/>
      <c r="C60" s="26"/>
      <c r="D60" s="27"/>
      <c r="E60" s="12"/>
      <c r="F60" s="12"/>
      <c r="G60" s="12"/>
      <c r="H60" s="12"/>
      <c r="I60" s="12"/>
      <c r="J60" s="12"/>
      <c r="L60" s="12"/>
      <c r="N60" s="12"/>
      <c r="O60" s="12"/>
      <c r="P60" s="8">
        <f t="shared" si="1"/>
        <v>0</v>
      </c>
    </row>
    <row r="61" spans="1:20" x14ac:dyDescent="0.25">
      <c r="A61" s="2" t="s">
        <v>62</v>
      </c>
      <c r="B61" s="25">
        <f>B62+B63+B64+B65</f>
        <v>0</v>
      </c>
      <c r="C61" s="25"/>
      <c r="D61" s="12">
        <f>SUM(D62:D65)</f>
        <v>0</v>
      </c>
      <c r="E61" s="12">
        <f t="shared" ref="E61:J61" si="6">SUM(E62:E65)</f>
        <v>0</v>
      </c>
      <c r="F61" s="12">
        <f t="shared" si="6"/>
        <v>0</v>
      </c>
      <c r="G61" s="12">
        <f t="shared" si="6"/>
        <v>0</v>
      </c>
      <c r="H61" s="12">
        <f t="shared" si="6"/>
        <v>0</v>
      </c>
      <c r="I61" s="12">
        <f t="shared" si="6"/>
        <v>0</v>
      </c>
      <c r="J61" s="12">
        <f t="shared" si="6"/>
        <v>0</v>
      </c>
      <c r="K61" s="12">
        <f>SUM(K62:K65)</f>
        <v>0</v>
      </c>
      <c r="L61" s="12">
        <f>SUM(L62:L65)</f>
        <v>0</v>
      </c>
      <c r="M61" s="12">
        <f>SUM(M62:M65)</f>
        <v>0</v>
      </c>
      <c r="N61" s="12"/>
      <c r="O61" s="12">
        <v>0</v>
      </c>
      <c r="P61" s="8">
        <f t="shared" si="1"/>
        <v>0</v>
      </c>
    </row>
    <row r="62" spans="1:20" x14ac:dyDescent="0.25">
      <c r="A62" s="4" t="s">
        <v>63</v>
      </c>
      <c r="B62" s="25"/>
      <c r="C62" s="25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8">
        <f t="shared" si="1"/>
        <v>0</v>
      </c>
    </row>
    <row r="63" spans="1:20" x14ac:dyDescent="0.25">
      <c r="A63" s="4" t="s">
        <v>64</v>
      </c>
      <c r="B63" s="25"/>
      <c r="C63" s="25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8">
        <f t="shared" si="1"/>
        <v>0</v>
      </c>
    </row>
    <row r="64" spans="1:20" ht="30" x14ac:dyDescent="0.25">
      <c r="A64" s="4" t="s">
        <v>65</v>
      </c>
      <c r="B64" s="25"/>
      <c r="C64" s="25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8">
        <f t="shared" si="1"/>
        <v>0</v>
      </c>
    </row>
    <row r="65" spans="1:76" ht="45" x14ac:dyDescent="0.25">
      <c r="A65" s="4" t="s">
        <v>66</v>
      </c>
      <c r="B65" s="25"/>
      <c r="C65" s="25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8">
        <f t="shared" si="1"/>
        <v>0</v>
      </c>
    </row>
    <row r="66" spans="1:76" ht="30" x14ac:dyDescent="0.25">
      <c r="A66" s="2" t="s">
        <v>67</v>
      </c>
      <c r="B66" s="25">
        <f>B67+B68</f>
        <v>0</v>
      </c>
      <c r="C66" s="25">
        <f>C67+C68</f>
        <v>0</v>
      </c>
      <c r="D66" s="12">
        <f>SUM(D67:D68)</f>
        <v>0</v>
      </c>
      <c r="E66" s="12">
        <f t="shared" ref="E66:K66" si="7">SUM(E67:E68)</f>
        <v>0</v>
      </c>
      <c r="F66" s="12">
        <f t="shared" si="7"/>
        <v>0</v>
      </c>
      <c r="G66" s="12">
        <f t="shared" si="7"/>
        <v>0</v>
      </c>
      <c r="H66" s="12">
        <f t="shared" si="7"/>
        <v>0</v>
      </c>
      <c r="I66" s="12">
        <f t="shared" si="7"/>
        <v>0</v>
      </c>
      <c r="J66" s="12">
        <f t="shared" si="7"/>
        <v>0</v>
      </c>
      <c r="K66" s="12">
        <f t="shared" si="7"/>
        <v>0</v>
      </c>
      <c r="L66" s="12">
        <f t="shared" ref="L66:V66" si="8">SUM(L67:L68)</f>
        <v>0</v>
      </c>
      <c r="M66" s="12">
        <f t="shared" si="8"/>
        <v>0</v>
      </c>
      <c r="N66" s="12"/>
      <c r="O66" s="12">
        <v>0</v>
      </c>
      <c r="P66" s="8">
        <f t="shared" si="1"/>
        <v>0</v>
      </c>
      <c r="Q66" s="12">
        <f t="shared" si="8"/>
        <v>0</v>
      </c>
      <c r="R66" s="12">
        <f t="shared" si="8"/>
        <v>0</v>
      </c>
      <c r="S66" s="12">
        <f t="shared" si="8"/>
        <v>0</v>
      </c>
      <c r="T66" s="12">
        <f t="shared" si="8"/>
        <v>0</v>
      </c>
      <c r="U66" s="12">
        <f t="shared" si="8"/>
        <v>0</v>
      </c>
      <c r="V66" s="12">
        <f t="shared" si="8"/>
        <v>0</v>
      </c>
    </row>
    <row r="67" spans="1:76" x14ac:dyDescent="0.25">
      <c r="A67" s="4" t="s">
        <v>68</v>
      </c>
      <c r="B67" s="25"/>
      <c r="C67" s="25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8">
        <f t="shared" si="1"/>
        <v>0</v>
      </c>
    </row>
    <row r="68" spans="1:76" ht="30" x14ac:dyDescent="0.25">
      <c r="A68" s="4" t="s">
        <v>69</v>
      </c>
      <c r="B68" s="25"/>
      <c r="C68" s="25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8">
        <f t="shared" si="1"/>
        <v>0</v>
      </c>
    </row>
    <row r="69" spans="1:76" x14ac:dyDescent="0.25">
      <c r="A69" s="2" t="s">
        <v>70</v>
      </c>
      <c r="B69" s="25">
        <f>B70+B71+B72</f>
        <v>0</v>
      </c>
      <c r="C69" s="25">
        <f>C70+C71+C72</f>
        <v>0</v>
      </c>
      <c r="D69" s="12">
        <f>SUM(D70:D72)</f>
        <v>0</v>
      </c>
      <c r="E69" s="12">
        <f t="shared" ref="E69:L69" si="9">SUM(E70:E72)</f>
        <v>0</v>
      </c>
      <c r="F69" s="12">
        <f t="shared" si="9"/>
        <v>0</v>
      </c>
      <c r="G69" s="12">
        <f t="shared" si="9"/>
        <v>0</v>
      </c>
      <c r="H69" s="12">
        <f t="shared" si="9"/>
        <v>0</v>
      </c>
      <c r="I69" s="12">
        <f t="shared" si="9"/>
        <v>0</v>
      </c>
      <c r="J69" s="12">
        <f t="shared" si="9"/>
        <v>0</v>
      </c>
      <c r="K69" s="12">
        <f t="shared" si="9"/>
        <v>0</v>
      </c>
      <c r="L69" s="12">
        <f t="shared" si="9"/>
        <v>0</v>
      </c>
      <c r="M69" s="12">
        <v>0</v>
      </c>
      <c r="N69" s="12">
        <v>0</v>
      </c>
      <c r="O69" s="12"/>
      <c r="P69" s="8">
        <f t="shared" si="1"/>
        <v>0</v>
      </c>
      <c r="Q69" s="9"/>
    </row>
    <row r="70" spans="1:76" ht="30" x14ac:dyDescent="0.25">
      <c r="A70" s="4" t="s">
        <v>71</v>
      </c>
      <c r="B70" s="25"/>
      <c r="C70" s="25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8">
        <f t="shared" si="1"/>
        <v>0</v>
      </c>
    </row>
    <row r="71" spans="1:76" ht="30" x14ac:dyDescent="0.25">
      <c r="A71" s="4" t="s">
        <v>72</v>
      </c>
      <c r="B71" s="25"/>
      <c r="C71" s="25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8">
        <f t="shared" si="1"/>
        <v>0</v>
      </c>
    </row>
    <row r="72" spans="1:76" ht="30" x14ac:dyDescent="0.25">
      <c r="A72" s="4" t="s">
        <v>73</v>
      </c>
      <c r="B72" s="25"/>
      <c r="C72" s="25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>
        <f t="shared" si="1"/>
        <v>0</v>
      </c>
    </row>
    <row r="73" spans="1:76" x14ac:dyDescent="0.25">
      <c r="A73" s="38" t="s">
        <v>74</v>
      </c>
      <c r="B73" s="39">
        <f>+B9+B15+B25+B35+B43+B51+B61+B66+B69</f>
        <v>284034002</v>
      </c>
      <c r="C73" s="39">
        <f>+C9+C15+C25+C35+C43+C51+C61+C66+C69</f>
        <v>284034002</v>
      </c>
      <c r="D73" s="39">
        <f>+D9+D15+D25+D35+D43+D51+D61+D66+D69</f>
        <v>11068763.699999999</v>
      </c>
      <c r="E73" s="39">
        <f t="shared" ref="E73:K73" si="10">+E9+E15+E25+E35+E43+E51+E61+E66+E69</f>
        <v>13097429.549999999</v>
      </c>
      <c r="F73" s="39">
        <f t="shared" si="10"/>
        <v>14610742.65</v>
      </c>
      <c r="G73" s="39">
        <f t="shared" si="10"/>
        <v>15472095.120000001</v>
      </c>
      <c r="H73" s="39">
        <f t="shared" si="10"/>
        <v>0</v>
      </c>
      <c r="I73" s="39">
        <f>+I9+I15+I25+I35+I43+I51+I61+I66+I69</f>
        <v>0</v>
      </c>
      <c r="J73" s="39">
        <f t="shared" si="10"/>
        <v>0</v>
      </c>
      <c r="K73" s="39">
        <f t="shared" si="10"/>
        <v>0</v>
      </c>
      <c r="L73" s="39">
        <f>+L9+L15+L25+L35+L43+L51+L61+L66+L69</f>
        <v>0</v>
      </c>
      <c r="M73" s="39">
        <f>+M9+M15+M25+M35+M43+M51+M61+M66+M69</f>
        <v>0</v>
      </c>
      <c r="N73" s="39">
        <f>+N9+N15+N25+N35+N43+N51+N61+N66+N69</f>
        <v>0</v>
      </c>
      <c r="O73" s="39">
        <f>+O9+O15+O25+O35+O43+O51+O61+O66+O69</f>
        <v>0</v>
      </c>
      <c r="P73" s="44">
        <f t="shared" si="1"/>
        <v>54249031.019999996</v>
      </c>
    </row>
    <row r="74" spans="1:76" x14ac:dyDescent="0.25">
      <c r="A74" s="45"/>
      <c r="B74" s="46"/>
      <c r="C74" s="46"/>
      <c r="D74" s="47"/>
      <c r="E74" s="47"/>
      <c r="F74" s="47"/>
      <c r="G74" s="47"/>
      <c r="H74" s="47"/>
      <c r="I74" s="47"/>
      <c r="J74" s="47"/>
      <c r="K74" s="47"/>
      <c r="L74" s="48"/>
      <c r="M74" s="48"/>
      <c r="N74" s="48"/>
      <c r="O74" s="48"/>
      <c r="P74" s="44">
        <f>SUM(D74:O74)</f>
        <v>0</v>
      </c>
    </row>
    <row r="75" spans="1:76" x14ac:dyDescent="0.25">
      <c r="A75" s="3"/>
      <c r="B75" s="25"/>
      <c r="C75" s="25"/>
      <c r="D75" s="12"/>
      <c r="E75" s="9"/>
      <c r="F75" s="9"/>
      <c r="G75" s="12">
        <v>0</v>
      </c>
      <c r="P75" s="8"/>
    </row>
    <row r="76" spans="1:76" x14ac:dyDescent="0.25">
      <c r="A76" s="3"/>
      <c r="B76" s="25"/>
      <c r="C76" s="25"/>
      <c r="D76" s="12"/>
      <c r="E76" s="9"/>
      <c r="F76" s="9"/>
      <c r="G76" s="12"/>
      <c r="P76" s="8"/>
    </row>
    <row r="77" spans="1:76" x14ac:dyDescent="0.25">
      <c r="A77" s="3"/>
      <c r="B77" s="25"/>
      <c r="C77" s="25"/>
      <c r="D77" s="12"/>
      <c r="E77" s="9"/>
      <c r="F77" s="9"/>
      <c r="G77" s="12"/>
      <c r="P77" s="8"/>
    </row>
    <row r="78" spans="1:76" s="24" customFormat="1" x14ac:dyDescent="0.25">
      <c r="A78" s="49" t="s">
        <v>75</v>
      </c>
      <c r="B78" s="46"/>
      <c r="C78" s="46"/>
      <c r="D78" s="50"/>
      <c r="E78" s="50"/>
      <c r="F78" s="50"/>
      <c r="G78" s="51">
        <v>0</v>
      </c>
      <c r="H78" s="51"/>
      <c r="I78" s="51"/>
      <c r="J78" s="51"/>
      <c r="K78" s="51"/>
      <c r="L78" s="51"/>
      <c r="M78" s="51"/>
      <c r="N78" s="51"/>
      <c r="O78" s="51"/>
      <c r="P78" s="44">
        <f>SUM(D78:O78)</f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25"/>
      <c r="C79" s="25"/>
      <c r="D79" s="8"/>
      <c r="E79" s="8"/>
      <c r="F79" s="8"/>
      <c r="G79" s="8"/>
      <c r="H79" s="8"/>
      <c r="I79" s="23"/>
      <c r="J79" s="8"/>
      <c r="K79" s="8"/>
      <c r="L79" s="8"/>
      <c r="M79" s="8"/>
      <c r="N79" s="8"/>
      <c r="O79" s="8"/>
      <c r="P79" s="8"/>
    </row>
    <row r="80" spans="1:76" ht="30" x14ac:dyDescent="0.25">
      <c r="A80" s="4" t="s">
        <v>77</v>
      </c>
      <c r="B80" s="25"/>
      <c r="C80" s="25"/>
      <c r="D80" s="12"/>
      <c r="E80" s="12"/>
      <c r="F80" s="9"/>
      <c r="G80" s="12"/>
      <c r="H80" s="12"/>
      <c r="K80" s="8"/>
      <c r="P80" s="8"/>
    </row>
    <row r="81" spans="1:20" ht="30" x14ac:dyDescent="0.25">
      <c r="A81" s="4" t="s">
        <v>78</v>
      </c>
      <c r="B81" s="25"/>
      <c r="C81" s="25"/>
      <c r="D81" s="12"/>
      <c r="E81" s="12"/>
      <c r="F81" s="9"/>
      <c r="G81" s="12"/>
      <c r="K81" s="8"/>
      <c r="P81" s="8"/>
    </row>
    <row r="82" spans="1:20" x14ac:dyDescent="0.25">
      <c r="A82" s="2" t="s">
        <v>79</v>
      </c>
      <c r="B82" s="25"/>
      <c r="C82" s="25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11"/>
    </row>
    <row r="83" spans="1:20" ht="30" x14ac:dyDescent="0.25">
      <c r="A83" s="4" t="s">
        <v>80</v>
      </c>
      <c r="B83" s="25"/>
      <c r="C83" s="25"/>
      <c r="D83" s="12"/>
      <c r="E83" s="12"/>
      <c r="F83" s="9"/>
      <c r="K83" s="8"/>
      <c r="P83" s="8"/>
      <c r="Q83" s="9"/>
    </row>
    <row r="84" spans="1:20" ht="30" x14ac:dyDescent="0.25">
      <c r="A84" s="4" t="s">
        <v>81</v>
      </c>
      <c r="B84" s="25"/>
      <c r="C84" s="25"/>
      <c r="D84" s="12"/>
      <c r="E84" s="12"/>
      <c r="F84" s="9"/>
      <c r="K84" s="8"/>
      <c r="P84" s="8"/>
      <c r="Q84" s="11"/>
    </row>
    <row r="85" spans="1:20" ht="30" x14ac:dyDescent="0.25">
      <c r="A85" s="2" t="s">
        <v>82</v>
      </c>
      <c r="B85" s="25"/>
      <c r="C85" s="25"/>
      <c r="D85" s="8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8"/>
      <c r="Q85" s="12"/>
      <c r="R85" s="12"/>
      <c r="S85" s="12"/>
      <c r="T85" s="12"/>
    </row>
    <row r="86" spans="1:20" ht="30" x14ac:dyDescent="0.25">
      <c r="A86" s="4" t="s">
        <v>83</v>
      </c>
      <c r="B86" s="25"/>
      <c r="C86" s="25"/>
      <c r="D86" s="12"/>
      <c r="E86" s="12"/>
      <c r="F86" s="9"/>
      <c r="K86" s="8"/>
      <c r="P86" s="8"/>
      <c r="Q86" s="9"/>
    </row>
    <row r="87" spans="1:20" x14ac:dyDescent="0.25">
      <c r="A87" s="38" t="s">
        <v>84</v>
      </c>
      <c r="B87" s="46"/>
      <c r="C87" s="46"/>
      <c r="D87" s="39"/>
      <c r="E87" s="39"/>
      <c r="F87" s="39"/>
      <c r="G87" s="52"/>
      <c r="H87" s="52"/>
      <c r="I87" s="52"/>
      <c r="J87" s="52"/>
      <c r="K87" s="52"/>
      <c r="L87" s="52"/>
      <c r="M87" s="52"/>
      <c r="N87" s="52"/>
      <c r="O87" s="52"/>
      <c r="P87" s="44">
        <f>SUM(D87:O87)</f>
        <v>0</v>
      </c>
    </row>
    <row r="88" spans="1:20" x14ac:dyDescent="0.25">
      <c r="B88" s="25"/>
      <c r="C88" s="25"/>
      <c r="D88" s="9"/>
      <c r="E88" s="9"/>
      <c r="F88" s="9"/>
      <c r="P88" s="8"/>
      <c r="Q88" s="11"/>
    </row>
    <row r="89" spans="1:20" ht="31.5" x14ac:dyDescent="0.25">
      <c r="A89" s="41" t="s">
        <v>85</v>
      </c>
      <c r="B89" s="39">
        <f t="shared" ref="B89:O89" si="11">+B73+B87</f>
        <v>284034002</v>
      </c>
      <c r="C89" s="39">
        <f t="shared" si="11"/>
        <v>284034002</v>
      </c>
      <c r="D89" s="39">
        <f t="shared" si="11"/>
        <v>11068763.699999999</v>
      </c>
      <c r="E89" s="39">
        <f t="shared" si="11"/>
        <v>13097429.549999999</v>
      </c>
      <c r="F89" s="39">
        <f t="shared" si="11"/>
        <v>14610742.65</v>
      </c>
      <c r="G89" s="39">
        <f t="shared" si="11"/>
        <v>15472095.120000001</v>
      </c>
      <c r="H89" s="39">
        <f t="shared" si="11"/>
        <v>0</v>
      </c>
      <c r="I89" s="39">
        <f t="shared" si="11"/>
        <v>0</v>
      </c>
      <c r="J89" s="39">
        <f t="shared" si="11"/>
        <v>0</v>
      </c>
      <c r="K89" s="39">
        <f t="shared" si="11"/>
        <v>0</v>
      </c>
      <c r="L89" s="39">
        <f t="shared" si="11"/>
        <v>0</v>
      </c>
      <c r="M89" s="39">
        <f t="shared" si="11"/>
        <v>0</v>
      </c>
      <c r="N89" s="39">
        <f t="shared" si="11"/>
        <v>0</v>
      </c>
      <c r="O89" s="39">
        <f t="shared" si="11"/>
        <v>0</v>
      </c>
      <c r="P89" s="44">
        <f>SUM(D89:O89)</f>
        <v>54249031.019999996</v>
      </c>
    </row>
    <row r="90" spans="1:20" x14ac:dyDescent="0.25">
      <c r="A90" t="s">
        <v>111</v>
      </c>
      <c r="D90" s="9"/>
      <c r="E90" s="9"/>
      <c r="F90" s="9"/>
    </row>
    <row r="91" spans="1:20" x14ac:dyDescent="0.25">
      <c r="A91" t="s">
        <v>124</v>
      </c>
      <c r="B91" s="37"/>
      <c r="D91" s="9"/>
      <c r="E91" s="9"/>
      <c r="F91" s="9"/>
    </row>
    <row r="92" spans="1:20" x14ac:dyDescent="0.25">
      <c r="A92" s="53" t="s">
        <v>125</v>
      </c>
      <c r="B92" s="53"/>
      <c r="D92" s="9"/>
      <c r="E92" s="9"/>
      <c r="F92" s="9" t="s">
        <v>87</v>
      </c>
      <c r="J92" s="11"/>
    </row>
    <row r="93" spans="1:20" x14ac:dyDescent="0.25">
      <c r="C93" s="11"/>
      <c r="D93" s="9"/>
      <c r="E93" s="9"/>
      <c r="F93" s="9"/>
      <c r="J93" s="11"/>
      <c r="K93" s="11"/>
      <c r="S93" s="9"/>
    </row>
    <row r="94" spans="1:20" x14ac:dyDescent="0.25">
      <c r="D94" s="9"/>
      <c r="E94" s="9"/>
      <c r="F94" s="9"/>
    </row>
    <row r="95" spans="1:20" x14ac:dyDescent="0.25">
      <c r="D95" s="9"/>
      <c r="E95" s="9"/>
      <c r="F95" s="9"/>
      <c r="P95" t="s">
        <v>87</v>
      </c>
    </row>
    <row r="96" spans="1:20" x14ac:dyDescent="0.25">
      <c r="P96" s="9"/>
    </row>
    <row r="97" spans="1:17" x14ac:dyDescent="0.25">
      <c r="A97" t="s">
        <v>88</v>
      </c>
      <c r="H97" t="s">
        <v>89</v>
      </c>
      <c r="M97" t="s">
        <v>112</v>
      </c>
      <c r="P97" s="9"/>
    </row>
    <row r="98" spans="1:17" x14ac:dyDescent="0.25">
      <c r="P98" s="9"/>
    </row>
    <row r="99" spans="1:17" x14ac:dyDescent="0.25">
      <c r="P99" s="9"/>
    </row>
    <row r="102" spans="1:17" x14ac:dyDescent="0.25">
      <c r="A102" s="15"/>
      <c r="H102" s="15"/>
      <c r="I102" s="15"/>
      <c r="M102" s="15"/>
      <c r="N102" s="15"/>
      <c r="O102" s="15"/>
    </row>
    <row r="103" spans="1:17" x14ac:dyDescent="0.25">
      <c r="A103" s="14" t="s">
        <v>116</v>
      </c>
      <c r="B103" s="14"/>
      <c r="C103" s="14"/>
      <c r="H103" s="14" t="s">
        <v>120</v>
      </c>
      <c r="M103" s="14" t="s">
        <v>119</v>
      </c>
    </row>
    <row r="104" spans="1:17" x14ac:dyDescent="0.25">
      <c r="A104" t="s">
        <v>113</v>
      </c>
      <c r="H104" t="s">
        <v>92</v>
      </c>
      <c r="M104" t="s">
        <v>115</v>
      </c>
    </row>
    <row r="108" spans="1:17" ht="18.75" x14ac:dyDescent="0.3">
      <c r="A108" s="34"/>
      <c r="B108" s="34"/>
      <c r="C108" s="34"/>
      <c r="D108" s="34"/>
      <c r="E108" s="34"/>
      <c r="F108" s="34"/>
      <c r="G108" s="34"/>
      <c r="H108" s="34"/>
    </row>
    <row r="109" spans="1:17" ht="18.75" x14ac:dyDescent="0.3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5"/>
      <c r="N109" s="34"/>
      <c r="O109" s="34"/>
      <c r="P109" s="34"/>
      <c r="Q109" s="34"/>
    </row>
    <row r="110" spans="1:17" ht="18.75" x14ac:dyDescent="0.3">
      <c r="A110" s="34"/>
      <c r="B110" s="34"/>
      <c r="C110" s="35"/>
      <c r="D110" s="34"/>
      <c r="E110" s="35"/>
      <c r="F110" s="5"/>
      <c r="G110" s="34"/>
      <c r="H110" s="34"/>
      <c r="I110" s="34"/>
      <c r="J110" s="35"/>
      <c r="K110" s="34"/>
      <c r="L110" s="34"/>
      <c r="M110" s="34"/>
      <c r="N110" s="34"/>
      <c r="O110" s="34"/>
      <c r="P110" s="34"/>
      <c r="Q110" s="34"/>
    </row>
    <row r="111" spans="1:17" ht="18.75" x14ac:dyDescent="0.3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</row>
    <row r="112" spans="1:17" ht="18.75" x14ac:dyDescent="0.3">
      <c r="A112" s="34"/>
      <c r="B112" s="34"/>
      <c r="C112" s="34"/>
      <c r="D112" s="35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1:17" ht="18.75" x14ac:dyDescent="0.3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1:17" ht="18.75" x14ac:dyDescent="0.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6" spans="1:17" x14ac:dyDescent="0.25">
      <c r="F116" s="11"/>
    </row>
    <row r="117" spans="1:17" x14ac:dyDescent="0.25">
      <c r="F117" s="11"/>
    </row>
    <row r="118" spans="1:17" x14ac:dyDescent="0.25">
      <c r="I118" s="9"/>
    </row>
    <row r="119" spans="1:17" x14ac:dyDescent="0.25">
      <c r="I119" s="9"/>
    </row>
    <row r="120" spans="1:17" x14ac:dyDescent="0.25">
      <c r="I120" s="9"/>
    </row>
    <row r="121" spans="1:17" x14ac:dyDescent="0.25">
      <c r="I121" s="9"/>
    </row>
    <row r="122" spans="1:17" x14ac:dyDescent="0.25">
      <c r="I122" s="9"/>
    </row>
    <row r="124" spans="1:17" x14ac:dyDescent="0.25">
      <c r="H124" s="11"/>
    </row>
  </sheetData>
  <mergeCells count="6">
    <mergeCell ref="A92:B92"/>
    <mergeCell ref="A1:P1"/>
    <mergeCell ref="A2:P2"/>
    <mergeCell ref="A4:P4"/>
    <mergeCell ref="A3:P3"/>
    <mergeCell ref="A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28A0FF-6080-44F6-B58F-1AF1B4CEF972}"/>
</file>

<file path=customXml/itemProps2.xml><?xml version="1.0" encoding="utf-8"?>
<ds:datastoreItem xmlns:ds="http://schemas.openxmlformats.org/officeDocument/2006/customXml" ds:itemID="{3C905390-C79F-47ED-9470-8631D5E43469}"/>
</file>

<file path=customXml/itemProps3.xml><?xml version="1.0" encoding="utf-8"?>
<ds:datastoreItem xmlns:ds="http://schemas.openxmlformats.org/officeDocument/2006/customXml" ds:itemID="{E369690F-6DD4-461A-B3C1-69EFDF26C7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Juana M. Rodríguez</cp:lastModifiedBy>
  <cp:revision/>
  <cp:lastPrinted>2026-05-06T20:29:46Z</cp:lastPrinted>
  <dcterms:created xsi:type="dcterms:W3CDTF">2018-04-17T18:57:16Z</dcterms:created>
  <dcterms:modified xsi:type="dcterms:W3CDTF">2026-05-06T20:34:01Z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