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virtual-my.sharepoint.com/personal/cafeliz_inap_gob_do/Documents/ARCHIVOS 2026/PRESUPUESTO 2026/PROGRAMACION/PROGRAMACION/"/>
    </mc:Choice>
  </mc:AlternateContent>
  <xr:revisionPtr revIDLastSave="0" documentId="8_{35B5B748-BA0E-4097-A4EE-87F11F5373CC}" xr6:coauthVersionLast="47" xr6:coauthVersionMax="47" xr10:uidLastSave="{00000000-0000-0000-0000-000000000000}"/>
  <bookViews>
    <workbookView xWindow="-120" yWindow="-120" windowWidth="29040" windowHeight="15720" xr2:uid="{CE633B96-A6CB-4311-97E8-B767054927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1" i="1" l="1"/>
  <c r="T51" i="1"/>
  <c r="P51" i="1"/>
  <c r="Y51" i="1"/>
  <c r="Y52" i="1"/>
  <c r="L50" i="1"/>
  <c r="Y50" i="1" s="1"/>
  <c r="Y49" i="1"/>
  <c r="U48" i="1"/>
  <c r="X46" i="1"/>
  <c r="T46" i="1"/>
  <c r="P46" i="1"/>
  <c r="L46" i="1"/>
  <c r="Y46" i="1" s="1"/>
  <c r="X45" i="1"/>
  <c r="X41" i="1" s="1"/>
  <c r="P45" i="1"/>
  <c r="Y45" i="1" s="1"/>
  <c r="X44" i="1"/>
  <c r="T44" i="1"/>
  <c r="P44" i="1"/>
  <c r="L44" i="1"/>
  <c r="Y43" i="1"/>
  <c r="W42" i="1"/>
  <c r="V42" i="1"/>
  <c r="V48" i="1" s="1"/>
  <c r="U42" i="1"/>
  <c r="S42" i="1"/>
  <c r="R42" i="1"/>
  <c r="Q42" i="1"/>
  <c r="T42" i="1" s="1"/>
  <c r="P42" i="1"/>
  <c r="O42" i="1"/>
  <c r="N42" i="1"/>
  <c r="M42" i="1"/>
  <c r="K42" i="1"/>
  <c r="J42" i="1"/>
  <c r="I42" i="1"/>
  <c r="W41" i="1"/>
  <c r="V41" i="1"/>
  <c r="U41" i="1"/>
  <c r="T41" i="1"/>
  <c r="O41" i="1"/>
  <c r="N41" i="1"/>
  <c r="M41" i="1"/>
  <c r="K41" i="1"/>
  <c r="J41" i="1"/>
  <c r="I41" i="1"/>
  <c r="X40" i="1"/>
  <c r="T40" i="1"/>
  <c r="P40" i="1"/>
  <c r="L40" i="1"/>
  <c r="X39" i="1"/>
  <c r="Y39" i="1" s="1"/>
  <c r="X38" i="1"/>
  <c r="T38" i="1"/>
  <c r="P38" i="1"/>
  <c r="L38" i="1"/>
  <c r="X37" i="1"/>
  <c r="T37" i="1"/>
  <c r="P37" i="1"/>
  <c r="Y37" i="1" s="1"/>
  <c r="X36" i="1"/>
  <c r="T36" i="1"/>
  <c r="P36" i="1"/>
  <c r="L36" i="1"/>
  <c r="X35" i="1"/>
  <c r="T35" i="1"/>
  <c r="P35" i="1"/>
  <c r="Y35" i="1" s="1"/>
  <c r="X34" i="1"/>
  <c r="T34" i="1"/>
  <c r="P34" i="1"/>
  <c r="L34" i="1"/>
  <c r="Y34" i="1" s="1"/>
  <c r="Y33" i="1"/>
  <c r="X32" i="1"/>
  <c r="T32" i="1"/>
  <c r="P32" i="1"/>
  <c r="L32" i="1"/>
  <c r="X31" i="1"/>
  <c r="T31" i="1"/>
  <c r="P31" i="1"/>
  <c r="W30" i="1"/>
  <c r="V30" i="1"/>
  <c r="U30" i="1"/>
  <c r="S30" i="1"/>
  <c r="R30" i="1"/>
  <c r="Q30" i="1"/>
  <c r="O30" i="1"/>
  <c r="N30" i="1"/>
  <c r="M30" i="1"/>
  <c r="K30" i="1"/>
  <c r="J30" i="1"/>
  <c r="I30" i="1"/>
  <c r="S29" i="1"/>
  <c r="R29" i="1"/>
  <c r="Q29" i="1"/>
  <c r="O29" i="1"/>
  <c r="N29" i="1"/>
  <c r="M29" i="1"/>
  <c r="K29" i="1"/>
  <c r="J29" i="1"/>
  <c r="I29" i="1"/>
  <c r="X28" i="1"/>
  <c r="T28" i="1"/>
  <c r="P28" i="1"/>
  <c r="L28" i="1"/>
  <c r="X27" i="1"/>
  <c r="T27" i="1"/>
  <c r="P27" i="1"/>
  <c r="X26" i="1"/>
  <c r="T26" i="1"/>
  <c r="P26" i="1"/>
  <c r="L26" i="1"/>
  <c r="X25" i="1"/>
  <c r="T25" i="1"/>
  <c r="P25" i="1"/>
  <c r="P21" i="1" s="1"/>
  <c r="X24" i="1"/>
  <c r="X22" i="1" s="1"/>
  <c r="T24" i="1"/>
  <c r="T22" i="1" s="1"/>
  <c r="P24" i="1"/>
  <c r="L24" i="1"/>
  <c r="X23" i="1"/>
  <c r="T23" i="1"/>
  <c r="P23" i="1"/>
  <c r="W22" i="1"/>
  <c r="W48" i="1" s="1"/>
  <c r="V22" i="1"/>
  <c r="U22" i="1"/>
  <c r="S22" i="1"/>
  <c r="R22" i="1"/>
  <c r="Q22" i="1"/>
  <c r="O22" i="1"/>
  <c r="N22" i="1"/>
  <c r="M22" i="1"/>
  <c r="K22" i="1"/>
  <c r="J22" i="1"/>
  <c r="I22" i="1"/>
  <c r="W21" i="1"/>
  <c r="V21" i="1"/>
  <c r="V47" i="1" s="1"/>
  <c r="U21" i="1"/>
  <c r="S21" i="1"/>
  <c r="S47" i="1" s="1"/>
  <c r="R21" i="1"/>
  <c r="R47" i="1" s="1"/>
  <c r="Q21" i="1"/>
  <c r="Q47" i="1" s="1"/>
  <c r="O21" i="1"/>
  <c r="N21" i="1"/>
  <c r="M21" i="1"/>
  <c r="L21" i="1"/>
  <c r="L47" i="1" s="1"/>
  <c r="K21" i="1"/>
  <c r="K47" i="1" s="1"/>
  <c r="J21" i="1"/>
  <c r="I21" i="1"/>
  <c r="Y23" i="1" l="1"/>
  <c r="I48" i="1"/>
  <c r="X29" i="1"/>
  <c r="J48" i="1"/>
  <c r="Y28" i="1"/>
  <c r="L30" i="1"/>
  <c r="I47" i="1"/>
  <c r="L22" i="1"/>
  <c r="J47" i="1"/>
  <c r="K48" i="1"/>
  <c r="P22" i="1"/>
  <c r="T30" i="1"/>
  <c r="T48" i="1" s="1"/>
  <c r="T53" i="1" s="1"/>
  <c r="P41" i="1"/>
  <c r="Y41" i="1" s="1"/>
  <c r="X42" i="1"/>
  <c r="X30" i="1"/>
  <c r="R48" i="1"/>
  <c r="Y38" i="1"/>
  <c r="N47" i="1"/>
  <c r="U47" i="1"/>
  <c r="W47" i="1"/>
  <c r="Y27" i="1"/>
  <c r="L42" i="1"/>
  <c r="Y44" i="1"/>
  <c r="Y42" i="1" s="1"/>
  <c r="N48" i="1"/>
  <c r="M48" i="1"/>
  <c r="O48" i="1"/>
  <c r="Q48" i="1"/>
  <c r="S48" i="1"/>
  <c r="M47" i="1"/>
  <c r="O47" i="1"/>
  <c r="Y26" i="1"/>
  <c r="Y40" i="1"/>
  <c r="T21" i="1"/>
  <c r="Y31" i="1"/>
  <c r="Y36" i="1"/>
  <c r="L48" i="1"/>
  <c r="L53" i="1" s="1"/>
  <c r="P29" i="1"/>
  <c r="Y24" i="1"/>
  <c r="X21" i="1"/>
  <c r="X47" i="1" s="1"/>
  <c r="T29" i="1"/>
  <c r="Y29" i="1" s="1"/>
  <c r="Y32" i="1"/>
  <c r="P30" i="1"/>
  <c r="Y25" i="1"/>
  <c r="P47" i="1" l="1"/>
  <c r="Y30" i="1"/>
  <c r="Y48" i="1" s="1"/>
  <c r="Y21" i="1"/>
  <c r="X48" i="1"/>
  <c r="X53" i="1" s="1"/>
  <c r="Y47" i="1"/>
  <c r="T47" i="1"/>
  <c r="Y22" i="1"/>
  <c r="P48" i="1"/>
  <c r="P53" i="1" s="1"/>
  <c r="Y53" i="1" s="1"/>
</calcChain>
</file>

<file path=xl/sharedStrings.xml><?xml version="1.0" encoding="utf-8"?>
<sst xmlns="http://schemas.openxmlformats.org/spreadsheetml/2006/main" count="160" uniqueCount="71">
  <si>
    <t>Periodo</t>
  </si>
  <si>
    <t>Código</t>
  </si>
  <si>
    <t>Denominación</t>
  </si>
  <si>
    <t>Capítulo</t>
  </si>
  <si>
    <t>0221</t>
  </si>
  <si>
    <t>Ministerio de Administración  Pública</t>
  </si>
  <si>
    <t>Subcapítulo</t>
  </si>
  <si>
    <t>01</t>
  </si>
  <si>
    <t>Ministerio de Administración Pública</t>
  </si>
  <si>
    <t>Unidad Ejecutora</t>
  </si>
  <si>
    <t>002</t>
  </si>
  <si>
    <t>Instituto Nacional de Administración Pública</t>
  </si>
  <si>
    <t>Definicion tipo de Gasto:</t>
  </si>
  <si>
    <t>Trimestre 1</t>
  </si>
  <si>
    <t>Trimestre 2</t>
  </si>
  <si>
    <t>Trimestre 3</t>
  </si>
  <si>
    <t>Trimestre 4</t>
  </si>
  <si>
    <t>Año</t>
  </si>
  <si>
    <t>SNIP</t>
  </si>
  <si>
    <t>CCP</t>
  </si>
  <si>
    <t>FUENTE</t>
  </si>
  <si>
    <t>ORGANISMO FINANCIADOR</t>
  </si>
  <si>
    <t>AUXILIAR DE PROGRAMACION</t>
  </si>
  <si>
    <t>INST. RECEP.</t>
  </si>
  <si>
    <t>ETAPA</t>
  </si>
  <si>
    <t>Tipo de Gasto</t>
  </si>
  <si>
    <t>Enero</t>
  </si>
  <si>
    <t>Febrero</t>
  </si>
  <si>
    <t>Marzo</t>
  </si>
  <si>
    <t>T1</t>
  </si>
  <si>
    <t>Abril</t>
  </si>
  <si>
    <t>Mayo</t>
  </si>
  <si>
    <t>Junio</t>
  </si>
  <si>
    <t>T2</t>
  </si>
  <si>
    <t>Julio</t>
  </si>
  <si>
    <t>Agosto</t>
  </si>
  <si>
    <t>Septiembre</t>
  </si>
  <si>
    <t>T3</t>
  </si>
  <si>
    <t>Octubre</t>
  </si>
  <si>
    <t>Noviembre</t>
  </si>
  <si>
    <t>Diciembre</t>
  </si>
  <si>
    <t>T4</t>
  </si>
  <si>
    <t>Total</t>
  </si>
  <si>
    <t>0000</t>
  </si>
  <si>
    <t>100</t>
  </si>
  <si>
    <t>COMPROMISO</t>
  </si>
  <si>
    <t>Recurrente</t>
  </si>
  <si>
    <t>DEVENGADO</t>
  </si>
  <si>
    <t>No Recurrente</t>
  </si>
  <si>
    <t>2.1.1</t>
  </si>
  <si>
    <t>2.1.2</t>
  </si>
  <si>
    <t>2.1.5</t>
  </si>
  <si>
    <t>2.2.1</t>
  </si>
  <si>
    <t>2.2.3</t>
  </si>
  <si>
    <t>2.2.5</t>
  </si>
  <si>
    <t>2.2.6</t>
  </si>
  <si>
    <t>2.2.7</t>
  </si>
  <si>
    <t>2.3.1</t>
  </si>
  <si>
    <t>2.3.7</t>
  </si>
  <si>
    <t>TOTAL</t>
  </si>
  <si>
    <t>Pago a Facilitadores</t>
  </si>
  <si>
    <t>Procesos abiertos del año  2025</t>
  </si>
  <si>
    <t>Pendientes 2025</t>
  </si>
  <si>
    <t>Gastos variables  2026</t>
  </si>
  <si>
    <t>Pendientes 2026</t>
  </si>
  <si>
    <t>Otros</t>
  </si>
  <si>
    <t xml:space="preserve">Total programado  </t>
  </si>
  <si>
    <r>
      <rPr>
        <b/>
        <sz val="10"/>
        <color theme="1"/>
        <rFont val="Aptos Narrow"/>
        <family val="2"/>
        <scheme val="minor"/>
      </rPr>
      <t>Recurrente:</t>
    </r>
    <r>
      <rPr>
        <sz val="10"/>
        <color theme="1"/>
        <rFont val="Aptos Narrow"/>
        <family val="2"/>
        <scheme val="minor"/>
      </rPr>
      <t xml:space="preserve"> </t>
    </r>
  </si>
  <si>
    <r>
      <rPr>
        <b/>
        <sz val="10"/>
        <color theme="1"/>
        <rFont val="Aptos Narrow"/>
        <family val="2"/>
        <scheme val="minor"/>
      </rPr>
      <t>No recurrente:</t>
    </r>
    <r>
      <rPr>
        <sz val="10"/>
        <color theme="1"/>
        <rFont val="Aptos Narrow"/>
        <family val="2"/>
        <scheme val="minor"/>
      </rPr>
      <t xml:space="preserve"> </t>
    </r>
  </si>
  <si>
    <t>Dirección General de presupuesto</t>
  </si>
  <si>
    <t>Matriz Programación financiera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</si>
</sst>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3" tint="0.249977111117893"/>
      <name val="Aptos Narrow"/>
      <family val="2"/>
      <scheme val="minor"/>
    </font>
    <font>
      <sz val="10"/>
      <color theme="3" tint="0.249977111117893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/>
    <xf numFmtId="43" fontId="2" fillId="0" borderId="0" xfId="0" applyNumberFormat="1" applyFont="1"/>
    <xf numFmtId="165" fontId="2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3" fontId="2" fillId="0" borderId="1" xfId="1" applyFont="1" applyBorder="1"/>
    <xf numFmtId="43" fontId="2" fillId="0" borderId="1" xfId="1" applyFont="1" applyFill="1" applyBorder="1"/>
    <xf numFmtId="43" fontId="2" fillId="0" borderId="15" xfId="1" applyFont="1" applyBorder="1"/>
    <xf numFmtId="0" fontId="2" fillId="5" borderId="1" xfId="0" applyFont="1" applyFill="1" applyBorder="1" applyAlignment="1">
      <alignment horizontal="center" vertical="center" wrapText="1"/>
    </xf>
    <xf numFmtId="43" fontId="2" fillId="5" borderId="1" xfId="0" applyNumberFormat="1" applyFont="1" applyFill="1" applyBorder="1"/>
    <xf numFmtId="43" fontId="3" fillId="5" borderId="1" xfId="0" applyNumberFormat="1" applyFont="1" applyFill="1" applyBorder="1"/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/>
    <xf numFmtId="43" fontId="6" fillId="4" borderId="1" xfId="1" applyFont="1" applyFill="1" applyBorder="1"/>
    <xf numFmtId="0" fontId="7" fillId="0" borderId="1" xfId="0" applyFont="1" applyBorder="1" applyAlignment="1">
      <alignment horizontal="right" wrapText="1"/>
    </xf>
    <xf numFmtId="0" fontId="8" fillId="0" borderId="1" xfId="0" applyFont="1" applyBorder="1"/>
    <xf numFmtId="43" fontId="8" fillId="0" borderId="1" xfId="1" applyFont="1" applyBorder="1"/>
    <xf numFmtId="43" fontId="8" fillId="0" borderId="1" xfId="1" applyFont="1" applyFill="1" applyBorder="1" applyAlignment="1">
      <alignment vertical="center"/>
    </xf>
    <xf numFmtId="0" fontId="8" fillId="0" borderId="15" xfId="0" applyFont="1" applyBorder="1"/>
    <xf numFmtId="43" fontId="8" fillId="0" borderId="0" xfId="1" applyFont="1" applyFill="1"/>
    <xf numFmtId="0" fontId="8" fillId="0" borderId="0" xfId="0" applyFont="1"/>
    <xf numFmtId="6" fontId="8" fillId="0" borderId="1" xfId="0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652729</xdr:colOff>
      <xdr:row>3</xdr:row>
      <xdr:rowOff>113347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93E023-901A-4F58-802E-286BA2633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86254" cy="95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2AEE-D8B0-43CF-B949-CD5E13D5F2F0}">
  <dimension ref="A1:AB53"/>
  <sheetViews>
    <sheetView tabSelected="1" workbookViewId="0">
      <selection activeCell="M9" sqref="M9"/>
    </sheetView>
  </sheetViews>
  <sheetFormatPr baseColWidth="10" defaultRowHeight="13.5" x14ac:dyDescent="0.25"/>
  <cols>
    <col min="1" max="1" width="11.42578125" style="3"/>
    <col min="2" max="3" width="11.5703125" style="3" bestFit="1" customWidth="1"/>
    <col min="4" max="8" width="11.42578125" style="3"/>
    <col min="9" max="9" width="14.42578125" style="3" bestFit="1" customWidth="1"/>
    <col min="10" max="24" width="13.42578125" style="3" bestFit="1" customWidth="1"/>
    <col min="25" max="25" width="14.42578125" style="3" bestFit="1" customWidth="1"/>
    <col min="26" max="16384" width="11.42578125" style="3"/>
  </cols>
  <sheetData>
    <row r="1" spans="1:28" ht="28.5" x14ac:dyDescent="0.45">
      <c r="D1" s="69" t="s">
        <v>69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24" x14ac:dyDescent="0.4">
      <c r="D2" s="70" t="s">
        <v>70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</row>
    <row r="8" spans="1:28" x14ac:dyDescent="0.25">
      <c r="A8" s="2"/>
      <c r="B8" s="2"/>
      <c r="C8" s="2"/>
      <c r="D8" s="2"/>
      <c r="E8" s="2"/>
    </row>
    <row r="9" spans="1:28" x14ac:dyDescent="0.25">
      <c r="A9" s="4" t="s">
        <v>0</v>
      </c>
      <c r="B9" s="5">
        <v>2026</v>
      </c>
      <c r="C9" s="5"/>
      <c r="D9" s="5"/>
      <c r="E9" s="5"/>
      <c r="F9" s="5"/>
      <c r="G9" s="6"/>
      <c r="H9" s="6"/>
    </row>
    <row r="10" spans="1:28" x14ac:dyDescent="0.25">
      <c r="A10" s="7"/>
      <c r="B10" s="8" t="s">
        <v>1</v>
      </c>
      <c r="C10" s="9" t="s">
        <v>2</v>
      </c>
      <c r="D10" s="9"/>
      <c r="E10" s="9"/>
      <c r="F10" s="9"/>
      <c r="G10" s="9"/>
      <c r="H10" s="9"/>
      <c r="I10" s="9"/>
    </row>
    <row r="11" spans="1:28" x14ac:dyDescent="0.25">
      <c r="A11" s="10" t="s">
        <v>3</v>
      </c>
      <c r="B11" s="11" t="s">
        <v>4</v>
      </c>
      <c r="C11" s="12" t="s">
        <v>5</v>
      </c>
      <c r="D11" s="12"/>
      <c r="E11" s="12"/>
      <c r="F11" s="12"/>
      <c r="G11" s="12"/>
      <c r="H11" s="12"/>
      <c r="I11" s="12"/>
    </row>
    <row r="12" spans="1:28" x14ac:dyDescent="0.25">
      <c r="A12" s="10" t="s">
        <v>6</v>
      </c>
      <c r="B12" s="11" t="s">
        <v>7</v>
      </c>
      <c r="C12" s="12" t="s">
        <v>8</v>
      </c>
      <c r="D12" s="12"/>
      <c r="E12" s="12"/>
      <c r="F12" s="12"/>
      <c r="G12" s="12"/>
      <c r="H12" s="12"/>
      <c r="I12" s="12"/>
    </row>
    <row r="13" spans="1:28" x14ac:dyDescent="0.25">
      <c r="A13" s="10" t="s">
        <v>9</v>
      </c>
      <c r="B13" s="11" t="s">
        <v>10</v>
      </c>
      <c r="C13" s="12" t="s">
        <v>11</v>
      </c>
      <c r="D13" s="12"/>
      <c r="E13" s="12"/>
      <c r="F13" s="12"/>
      <c r="G13" s="12"/>
      <c r="H13" s="12"/>
      <c r="I13" s="12"/>
      <c r="U13" s="1"/>
    </row>
    <row r="14" spans="1:28" x14ac:dyDescent="0.25">
      <c r="A14" s="2"/>
      <c r="B14" s="2"/>
      <c r="C14" s="2"/>
      <c r="D14" s="2"/>
      <c r="E14" s="2"/>
      <c r="K14" s="1"/>
    </row>
    <row r="15" spans="1:28" x14ac:dyDescent="0.25">
      <c r="A15" s="13" t="s">
        <v>12</v>
      </c>
      <c r="B15" s="2"/>
      <c r="C15" s="2"/>
      <c r="D15" s="2"/>
      <c r="E15" s="2"/>
      <c r="K15" s="1"/>
    </row>
    <row r="16" spans="1:28" x14ac:dyDescent="0.25">
      <c r="A16" s="14" t="s">
        <v>67</v>
      </c>
      <c r="B16" s="2"/>
      <c r="C16" s="2"/>
      <c r="D16" s="2"/>
      <c r="E16" s="2"/>
      <c r="K16" s="1"/>
      <c r="L16" s="15"/>
      <c r="M16" s="15"/>
    </row>
    <row r="17" spans="1:25" x14ac:dyDescent="0.25">
      <c r="A17" s="14" t="s">
        <v>68</v>
      </c>
      <c r="B17" s="2"/>
      <c r="C17" s="2"/>
      <c r="D17" s="2"/>
      <c r="E17" s="2"/>
      <c r="I17" s="16"/>
      <c r="J17" s="17"/>
      <c r="K17" s="1"/>
    </row>
    <row r="18" spans="1:25" ht="14.25" thickBot="1" x14ac:dyDescent="0.3">
      <c r="A18" s="2"/>
      <c r="B18" s="2"/>
      <c r="C18" s="2"/>
      <c r="D18" s="2"/>
      <c r="E18" s="2"/>
      <c r="K18" s="1"/>
    </row>
    <row r="19" spans="1:25" ht="14.25" thickBot="1" x14ac:dyDescent="0.3">
      <c r="G19" s="15"/>
      <c r="I19" s="18" t="s">
        <v>13</v>
      </c>
      <c r="J19" s="19"/>
      <c r="K19" s="19"/>
      <c r="L19" s="20"/>
      <c r="M19" s="18" t="s">
        <v>14</v>
      </c>
      <c r="N19" s="19"/>
      <c r="O19" s="19"/>
      <c r="P19" s="20"/>
      <c r="Q19" s="18" t="s">
        <v>15</v>
      </c>
      <c r="R19" s="19"/>
      <c r="S19" s="19"/>
      <c r="T19" s="20"/>
      <c r="U19" s="18" t="s">
        <v>16</v>
      </c>
      <c r="V19" s="19"/>
      <c r="W19" s="19"/>
      <c r="X19" s="19"/>
      <c r="Y19" s="21" t="s">
        <v>17</v>
      </c>
    </row>
    <row r="20" spans="1:25" ht="41.25" thickBot="1" x14ac:dyDescent="0.3">
      <c r="A20" s="22" t="s">
        <v>18</v>
      </c>
      <c r="B20" s="23" t="s">
        <v>19</v>
      </c>
      <c r="C20" s="23" t="s">
        <v>20</v>
      </c>
      <c r="D20" s="23" t="s">
        <v>21</v>
      </c>
      <c r="E20" s="23" t="s">
        <v>22</v>
      </c>
      <c r="F20" s="23" t="s">
        <v>23</v>
      </c>
      <c r="G20" s="24" t="s">
        <v>24</v>
      </c>
      <c r="H20" s="25" t="s">
        <v>25</v>
      </c>
      <c r="I20" s="26" t="s">
        <v>26</v>
      </c>
      <c r="J20" s="27" t="s">
        <v>27</v>
      </c>
      <c r="K20" s="28" t="s">
        <v>28</v>
      </c>
      <c r="L20" s="29" t="s">
        <v>29</v>
      </c>
      <c r="M20" s="26" t="s">
        <v>30</v>
      </c>
      <c r="N20" s="27" t="s">
        <v>31</v>
      </c>
      <c r="O20" s="30" t="s">
        <v>32</v>
      </c>
      <c r="P20" s="29" t="s">
        <v>33</v>
      </c>
      <c r="Q20" s="26" t="s">
        <v>34</v>
      </c>
      <c r="R20" s="27" t="s">
        <v>35</v>
      </c>
      <c r="S20" s="30" t="s">
        <v>36</v>
      </c>
      <c r="T20" s="29" t="s">
        <v>37</v>
      </c>
      <c r="U20" s="26" t="s">
        <v>38</v>
      </c>
      <c r="V20" s="27" t="s">
        <v>39</v>
      </c>
      <c r="W20" s="30" t="s">
        <v>40</v>
      </c>
      <c r="X20" s="29" t="s">
        <v>41</v>
      </c>
      <c r="Y20" s="31" t="s">
        <v>42</v>
      </c>
    </row>
    <row r="21" spans="1:25" ht="27" x14ac:dyDescent="0.25">
      <c r="A21" s="32" t="s">
        <v>43</v>
      </c>
      <c r="B21" s="33">
        <v>2.1</v>
      </c>
      <c r="C21" s="33">
        <v>100</v>
      </c>
      <c r="D21" s="34" t="s">
        <v>44</v>
      </c>
      <c r="E21" s="34"/>
      <c r="F21" s="34" t="s">
        <v>43</v>
      </c>
      <c r="G21" s="35" t="s">
        <v>45</v>
      </c>
      <c r="H21" s="35" t="s">
        <v>46</v>
      </c>
      <c r="I21" s="36">
        <f>+I23+I25+I27</f>
        <v>151445914.86000001</v>
      </c>
      <c r="J21" s="37">
        <f t="shared" ref="J21:X22" si="0">+J23+J25+J27</f>
        <v>0</v>
      </c>
      <c r="K21" s="37">
        <f t="shared" si="0"/>
        <v>0</v>
      </c>
      <c r="L21" s="36">
        <f t="shared" si="0"/>
        <v>0</v>
      </c>
      <c r="M21" s="36">
        <f t="shared" si="0"/>
        <v>0</v>
      </c>
      <c r="N21" s="36">
        <f t="shared" si="0"/>
        <v>0</v>
      </c>
      <c r="O21" s="36">
        <f t="shared" si="0"/>
        <v>0</v>
      </c>
      <c r="P21" s="36">
        <f t="shared" si="0"/>
        <v>0</v>
      </c>
      <c r="Q21" s="36">
        <f t="shared" si="0"/>
        <v>0</v>
      </c>
      <c r="R21" s="36">
        <f t="shared" si="0"/>
        <v>0</v>
      </c>
      <c r="S21" s="36">
        <f t="shared" si="0"/>
        <v>0</v>
      </c>
      <c r="T21" s="36">
        <f t="shared" si="0"/>
        <v>0</v>
      </c>
      <c r="U21" s="36">
        <f t="shared" si="0"/>
        <v>0</v>
      </c>
      <c r="V21" s="36">
        <f t="shared" si="0"/>
        <v>0</v>
      </c>
      <c r="W21" s="36">
        <f t="shared" si="0"/>
        <v>0</v>
      </c>
      <c r="X21" s="36">
        <f t="shared" si="0"/>
        <v>0</v>
      </c>
      <c r="Y21" s="36">
        <f>SUM(I21:X21)</f>
        <v>151445914.86000001</v>
      </c>
    </row>
    <row r="22" spans="1:25" ht="27" x14ac:dyDescent="0.25">
      <c r="A22" s="32"/>
      <c r="B22" s="33"/>
      <c r="C22" s="33"/>
      <c r="D22" s="34"/>
      <c r="E22" s="34"/>
      <c r="F22" s="34"/>
      <c r="G22" s="35" t="s">
        <v>47</v>
      </c>
      <c r="H22" s="35" t="s">
        <v>48</v>
      </c>
      <c r="I22" s="36">
        <f>+I24+I26+I28</f>
        <v>10410505.404999999</v>
      </c>
      <c r="J22" s="36">
        <f t="shared" si="0"/>
        <v>10410505.404999999</v>
      </c>
      <c r="K22" s="36">
        <f t="shared" si="0"/>
        <v>10410505.404999999</v>
      </c>
      <c r="L22" s="36">
        <f>+L24+L26+L28</f>
        <v>31231516.215</v>
      </c>
      <c r="M22" s="36">
        <f t="shared" si="0"/>
        <v>19250455.405000001</v>
      </c>
      <c r="N22" s="36">
        <f t="shared" si="0"/>
        <v>10410505.404999999</v>
      </c>
      <c r="O22" s="36">
        <f t="shared" si="0"/>
        <v>10410505.404999999</v>
      </c>
      <c r="P22" s="36">
        <f>+P24+P26+P28</f>
        <v>40071466.215000004</v>
      </c>
      <c r="Q22" s="36">
        <f t="shared" si="0"/>
        <v>10410505.404999999</v>
      </c>
      <c r="R22" s="36">
        <f t="shared" si="0"/>
        <v>10410505.404999999</v>
      </c>
      <c r="S22" s="36">
        <f t="shared" si="0"/>
        <v>10410505.404999999</v>
      </c>
      <c r="T22" s="36">
        <f>+T24+T26+T28</f>
        <v>31231516.215</v>
      </c>
      <c r="U22" s="36">
        <f t="shared" si="0"/>
        <v>19250455.405000001</v>
      </c>
      <c r="V22" s="36">
        <f t="shared" si="0"/>
        <v>19250455.405000001</v>
      </c>
      <c r="W22" s="36">
        <f t="shared" si="0"/>
        <v>10410505.404999999</v>
      </c>
      <c r="X22" s="36">
        <f>+X24+X26+X28</f>
        <v>48911416.215000004</v>
      </c>
      <c r="Y22" s="38">
        <f>+Y24+Y26+Y28</f>
        <v>151445914.86000001</v>
      </c>
    </row>
    <row r="23" spans="1:25" ht="27" x14ac:dyDescent="0.25">
      <c r="A23" s="39" t="s">
        <v>43</v>
      </c>
      <c r="B23" s="40" t="s">
        <v>49</v>
      </c>
      <c r="C23" s="40">
        <v>100</v>
      </c>
      <c r="D23" s="41" t="s">
        <v>44</v>
      </c>
      <c r="E23" s="41"/>
      <c r="F23" s="41" t="s">
        <v>43</v>
      </c>
      <c r="G23" s="42" t="s">
        <v>45</v>
      </c>
      <c r="H23" s="42" t="s">
        <v>46</v>
      </c>
      <c r="I23" s="16">
        <v>113893350</v>
      </c>
      <c r="J23" s="43"/>
      <c r="K23" s="43"/>
      <c r="L23" s="36"/>
      <c r="M23" s="43"/>
      <c r="N23" s="43"/>
      <c r="O23" s="43"/>
      <c r="P23" s="36">
        <f t="shared" ref="P23:P46" si="1">SUM(M23:O23)</f>
        <v>0</v>
      </c>
      <c r="Q23" s="43"/>
      <c r="R23" s="43"/>
      <c r="S23" s="43"/>
      <c r="T23" s="36">
        <f t="shared" ref="T23:T37" si="2">SUM(Q23:S23)</f>
        <v>0</v>
      </c>
      <c r="U23" s="43"/>
      <c r="V23" s="44"/>
      <c r="W23" s="44"/>
      <c r="X23" s="37">
        <f t="shared" ref="X23:X46" si="3">SUM(U23:W23)</f>
        <v>0</v>
      </c>
      <c r="Y23" s="36">
        <f>SUM(I23:X23)</f>
        <v>113893350</v>
      </c>
    </row>
    <row r="24" spans="1:25" ht="27" x14ac:dyDescent="0.25">
      <c r="A24" s="39"/>
      <c r="B24" s="40"/>
      <c r="C24" s="40"/>
      <c r="D24" s="41"/>
      <c r="E24" s="41"/>
      <c r="F24" s="41"/>
      <c r="G24" s="42" t="s">
        <v>47</v>
      </c>
      <c r="H24" s="42" t="s">
        <v>48</v>
      </c>
      <c r="I24" s="45">
        <v>8754450</v>
      </c>
      <c r="J24" s="45">
        <v>8754450</v>
      </c>
      <c r="K24" s="45">
        <v>8754450</v>
      </c>
      <c r="L24" s="36">
        <f t="shared" ref="L24:L36" si="4">SUM(I24:K24)</f>
        <v>26263350</v>
      </c>
      <c r="M24" s="45">
        <v>8754450</v>
      </c>
      <c r="N24" s="45">
        <v>8754450</v>
      </c>
      <c r="O24" s="45">
        <v>8754450</v>
      </c>
      <c r="P24" s="36">
        <f t="shared" si="1"/>
        <v>26263350</v>
      </c>
      <c r="Q24" s="45">
        <v>8754450</v>
      </c>
      <c r="R24" s="45">
        <v>8754450</v>
      </c>
      <c r="S24" s="45">
        <v>8754450</v>
      </c>
      <c r="T24" s="36">
        <f t="shared" si="2"/>
        <v>26263350</v>
      </c>
      <c r="U24" s="45">
        <v>8754450</v>
      </c>
      <c r="V24" s="45">
        <v>17594400</v>
      </c>
      <c r="W24" s="45">
        <v>8754450</v>
      </c>
      <c r="X24" s="36">
        <f t="shared" si="3"/>
        <v>35103300</v>
      </c>
      <c r="Y24" s="38">
        <f t="shared" ref="Y24:Y46" si="5">SUM(L24+P24+T24+X24)</f>
        <v>113893350</v>
      </c>
    </row>
    <row r="25" spans="1:25" ht="27" x14ac:dyDescent="0.25">
      <c r="A25" s="39" t="s">
        <v>43</v>
      </c>
      <c r="B25" s="40" t="s">
        <v>50</v>
      </c>
      <c r="C25" s="40">
        <v>100</v>
      </c>
      <c r="D25" s="41" t="s">
        <v>44</v>
      </c>
      <c r="E25" s="41"/>
      <c r="F25" s="41" t="s">
        <v>43</v>
      </c>
      <c r="G25" s="42" t="s">
        <v>45</v>
      </c>
      <c r="H25" s="42" t="s">
        <v>46</v>
      </c>
      <c r="I25" s="45">
        <v>21489900</v>
      </c>
      <c r="J25" s="43"/>
      <c r="K25" s="43"/>
      <c r="L25" s="36"/>
      <c r="M25" s="43"/>
      <c r="N25" s="43"/>
      <c r="O25" s="43"/>
      <c r="P25" s="36">
        <f t="shared" si="1"/>
        <v>0</v>
      </c>
      <c r="Q25" s="43"/>
      <c r="R25" s="43"/>
      <c r="S25" s="43"/>
      <c r="T25" s="36">
        <f t="shared" si="2"/>
        <v>0</v>
      </c>
      <c r="U25" s="43"/>
      <c r="V25" s="43"/>
      <c r="W25" s="43"/>
      <c r="X25" s="36">
        <f t="shared" si="3"/>
        <v>0</v>
      </c>
      <c r="Y25" s="36">
        <f>SUM(I25:X25)</f>
        <v>21489900</v>
      </c>
    </row>
    <row r="26" spans="1:25" ht="27" x14ac:dyDescent="0.25">
      <c r="A26" s="39"/>
      <c r="B26" s="40"/>
      <c r="C26" s="40"/>
      <c r="D26" s="41"/>
      <c r="E26" s="41"/>
      <c r="F26" s="41"/>
      <c r="G26" s="42" t="s">
        <v>47</v>
      </c>
      <c r="H26" s="42" t="s">
        <v>48</v>
      </c>
      <c r="I26" s="45">
        <v>317500</v>
      </c>
      <c r="J26" s="45">
        <v>317500</v>
      </c>
      <c r="K26" s="45">
        <v>317500</v>
      </c>
      <c r="L26" s="36">
        <f t="shared" si="4"/>
        <v>952500</v>
      </c>
      <c r="M26" s="45">
        <v>9157450</v>
      </c>
      <c r="N26" s="45">
        <v>317500</v>
      </c>
      <c r="O26" s="45">
        <v>317500</v>
      </c>
      <c r="P26" s="36">
        <f t="shared" si="1"/>
        <v>9792450</v>
      </c>
      <c r="Q26" s="45">
        <v>317500</v>
      </c>
      <c r="R26" s="45">
        <v>317500</v>
      </c>
      <c r="S26" s="45">
        <v>317500</v>
      </c>
      <c r="T26" s="36">
        <f t="shared" si="2"/>
        <v>952500</v>
      </c>
      <c r="U26" s="45">
        <v>9157450</v>
      </c>
      <c r="V26" s="45">
        <v>317500</v>
      </c>
      <c r="W26" s="45">
        <v>317500</v>
      </c>
      <c r="X26" s="36">
        <f t="shared" si="3"/>
        <v>9792450</v>
      </c>
      <c r="Y26" s="38">
        <f t="shared" si="5"/>
        <v>21489900</v>
      </c>
    </row>
    <row r="27" spans="1:25" ht="27" x14ac:dyDescent="0.25">
      <c r="A27" s="39" t="s">
        <v>43</v>
      </c>
      <c r="B27" s="40" t="s">
        <v>51</v>
      </c>
      <c r="C27" s="40">
        <v>100</v>
      </c>
      <c r="D27" s="41" t="s">
        <v>44</v>
      </c>
      <c r="E27" s="41"/>
      <c r="F27" s="41" t="s">
        <v>43</v>
      </c>
      <c r="G27" s="42" t="s">
        <v>45</v>
      </c>
      <c r="H27" s="42" t="s">
        <v>46</v>
      </c>
      <c r="I27" s="45">
        <v>16062664.860000001</v>
      </c>
      <c r="J27" s="43"/>
      <c r="K27" s="43"/>
      <c r="L27" s="36"/>
      <c r="M27" s="43"/>
      <c r="N27" s="43"/>
      <c r="O27" s="43"/>
      <c r="P27" s="36">
        <f t="shared" si="1"/>
        <v>0</v>
      </c>
      <c r="Q27" s="43"/>
      <c r="R27" s="43"/>
      <c r="S27" s="43"/>
      <c r="T27" s="36">
        <f t="shared" si="2"/>
        <v>0</v>
      </c>
      <c r="U27" s="43"/>
      <c r="V27" s="43"/>
      <c r="W27" s="43"/>
      <c r="X27" s="36">
        <f t="shared" si="3"/>
        <v>0</v>
      </c>
      <c r="Y27" s="36">
        <f>SUM(I27:X27)</f>
        <v>16062664.860000001</v>
      </c>
    </row>
    <row r="28" spans="1:25" ht="27" x14ac:dyDescent="0.25">
      <c r="A28" s="39"/>
      <c r="B28" s="40"/>
      <c r="C28" s="40"/>
      <c r="D28" s="41"/>
      <c r="E28" s="41"/>
      <c r="F28" s="41"/>
      <c r="G28" s="42" t="s">
        <v>47</v>
      </c>
      <c r="H28" s="42" t="s">
        <v>48</v>
      </c>
      <c r="I28" s="45">
        <v>1338555.405</v>
      </c>
      <c r="J28" s="45">
        <v>1338555.405</v>
      </c>
      <c r="K28" s="45">
        <v>1338555.405</v>
      </c>
      <c r="L28" s="36">
        <f t="shared" si="4"/>
        <v>4015666.2149999999</v>
      </c>
      <c r="M28" s="45">
        <v>1338555.405</v>
      </c>
      <c r="N28" s="45">
        <v>1338555.405</v>
      </c>
      <c r="O28" s="45">
        <v>1338555.405</v>
      </c>
      <c r="P28" s="36">
        <f>SUM(M28:O28)</f>
        <v>4015666.2149999999</v>
      </c>
      <c r="Q28" s="45">
        <v>1338555.405</v>
      </c>
      <c r="R28" s="45">
        <v>1338555.405</v>
      </c>
      <c r="S28" s="45">
        <v>1338555.405</v>
      </c>
      <c r="T28" s="36">
        <f t="shared" si="2"/>
        <v>4015666.2149999999</v>
      </c>
      <c r="U28" s="45">
        <v>1338555.405</v>
      </c>
      <c r="V28" s="45">
        <v>1338555.405</v>
      </c>
      <c r="W28" s="45">
        <v>1338555.405</v>
      </c>
      <c r="X28" s="36">
        <f t="shared" si="3"/>
        <v>4015666.2149999999</v>
      </c>
      <c r="Y28" s="38">
        <f t="shared" si="5"/>
        <v>16062664.859999999</v>
      </c>
    </row>
    <row r="29" spans="1:25" ht="27" x14ac:dyDescent="0.25">
      <c r="A29" s="32" t="s">
        <v>43</v>
      </c>
      <c r="B29" s="33">
        <v>2.2000000000000002</v>
      </c>
      <c r="C29" s="33">
        <v>100</v>
      </c>
      <c r="D29" s="34" t="s">
        <v>44</v>
      </c>
      <c r="E29" s="34"/>
      <c r="F29" s="34" t="s">
        <v>43</v>
      </c>
      <c r="G29" s="35" t="s">
        <v>45</v>
      </c>
      <c r="H29" s="35" t="s">
        <v>46</v>
      </c>
      <c r="I29" s="36">
        <f>+I31+I33+I35+I37+I39</f>
        <v>15964553.119999999</v>
      </c>
      <c r="J29" s="36">
        <f>+J31+J35+J37</f>
        <v>0</v>
      </c>
      <c r="K29" s="36">
        <f>+K31+K35+K37</f>
        <v>0</v>
      </c>
      <c r="L29" s="36"/>
      <c r="M29" s="36">
        <f t="shared" ref="M29:X29" si="6">+M31+M35+M37</f>
        <v>0</v>
      </c>
      <c r="N29" s="36">
        <f t="shared" si="6"/>
        <v>0</v>
      </c>
      <c r="O29" s="36">
        <f t="shared" si="6"/>
        <v>0</v>
      </c>
      <c r="P29" s="36">
        <f t="shared" si="6"/>
        <v>0</v>
      </c>
      <c r="Q29" s="36">
        <f t="shared" si="6"/>
        <v>0</v>
      </c>
      <c r="R29" s="36">
        <f t="shared" si="6"/>
        <v>0</v>
      </c>
      <c r="S29" s="36">
        <f t="shared" si="6"/>
        <v>0</v>
      </c>
      <c r="T29" s="36">
        <f t="shared" si="6"/>
        <v>0</v>
      </c>
      <c r="U29" s="36"/>
      <c r="V29" s="36"/>
      <c r="W29" s="36"/>
      <c r="X29" s="36">
        <f t="shared" si="6"/>
        <v>0</v>
      </c>
      <c r="Y29" s="36">
        <f>SUM(I29:X29)</f>
        <v>15964553.119999999</v>
      </c>
    </row>
    <row r="30" spans="1:25" ht="27" x14ac:dyDescent="0.25">
      <c r="A30" s="32"/>
      <c r="B30" s="33"/>
      <c r="C30" s="33"/>
      <c r="D30" s="34"/>
      <c r="E30" s="34"/>
      <c r="F30" s="34"/>
      <c r="G30" s="35" t="s">
        <v>47</v>
      </c>
      <c r="H30" s="35" t="s">
        <v>48</v>
      </c>
      <c r="I30" s="36">
        <f>+I32+I34+I36+I38+I40</f>
        <v>1254962.76</v>
      </c>
      <c r="J30" s="36">
        <f t="shared" ref="J30:O30" si="7">+J32+J34+J36+J38+J40</f>
        <v>1354962.76</v>
      </c>
      <c r="K30" s="36">
        <f t="shared" si="7"/>
        <v>1254962.76</v>
      </c>
      <c r="L30" s="36">
        <f t="shared" si="7"/>
        <v>3864888.28</v>
      </c>
      <c r="M30" s="36">
        <f t="shared" si="7"/>
        <v>1759962.76</v>
      </c>
      <c r="N30" s="36">
        <f t="shared" si="7"/>
        <v>1354962.76</v>
      </c>
      <c r="O30" s="36">
        <f t="shared" si="7"/>
        <v>1254962.76</v>
      </c>
      <c r="P30" s="36">
        <f t="shared" si="1"/>
        <v>4369888.28</v>
      </c>
      <c r="Q30" s="36">
        <f t="shared" ref="Q30:X30" si="8">+Q32+Q34+Q36+Q38+Q40</f>
        <v>1354962.76</v>
      </c>
      <c r="R30" s="36">
        <f t="shared" si="8"/>
        <v>1254962.76</v>
      </c>
      <c r="S30" s="36">
        <f t="shared" si="8"/>
        <v>1254962.76</v>
      </c>
      <c r="T30" s="36">
        <f t="shared" si="8"/>
        <v>3864888.28</v>
      </c>
      <c r="U30" s="36">
        <f t="shared" si="8"/>
        <v>1254962.76</v>
      </c>
      <c r="V30" s="36">
        <f t="shared" si="8"/>
        <v>1354962.76</v>
      </c>
      <c r="W30" s="36">
        <f t="shared" si="8"/>
        <v>1254962.76</v>
      </c>
      <c r="X30" s="36">
        <f t="shared" si="8"/>
        <v>3864888.28</v>
      </c>
      <c r="Y30" s="38">
        <f>+L30+P30+T30+X30</f>
        <v>15964553.119999999</v>
      </c>
    </row>
    <row r="31" spans="1:25" ht="27" x14ac:dyDescent="0.25">
      <c r="A31" s="39" t="s">
        <v>43</v>
      </c>
      <c r="B31" s="40" t="s">
        <v>52</v>
      </c>
      <c r="C31" s="40">
        <v>100</v>
      </c>
      <c r="D31" s="41" t="s">
        <v>44</v>
      </c>
      <c r="E31" s="41"/>
      <c r="F31" s="39" t="s">
        <v>43</v>
      </c>
      <c r="G31" s="42" t="s">
        <v>45</v>
      </c>
      <c r="H31" s="42" t="s">
        <v>46</v>
      </c>
      <c r="I31" s="45">
        <v>11581200</v>
      </c>
      <c r="J31" s="43"/>
      <c r="K31" s="43"/>
      <c r="L31" s="36"/>
      <c r="M31" s="43"/>
      <c r="N31" s="43"/>
      <c r="O31" s="43"/>
      <c r="P31" s="36">
        <f t="shared" si="1"/>
        <v>0</v>
      </c>
      <c r="Q31" s="43"/>
      <c r="R31" s="43"/>
      <c r="S31" s="43"/>
      <c r="T31" s="36">
        <f t="shared" si="2"/>
        <v>0</v>
      </c>
      <c r="U31" s="43"/>
      <c r="V31" s="43"/>
      <c r="W31" s="43"/>
      <c r="X31" s="36">
        <f t="shared" si="3"/>
        <v>0</v>
      </c>
      <c r="Y31" s="36">
        <f>SUM(I31:X31)</f>
        <v>11581200</v>
      </c>
    </row>
    <row r="32" spans="1:25" ht="27" x14ac:dyDescent="0.25">
      <c r="A32" s="39"/>
      <c r="B32" s="40"/>
      <c r="C32" s="40"/>
      <c r="D32" s="41"/>
      <c r="E32" s="41"/>
      <c r="F32" s="39"/>
      <c r="G32" s="42" t="s">
        <v>47</v>
      </c>
      <c r="H32" s="42" t="s">
        <v>48</v>
      </c>
      <c r="I32" s="45">
        <v>965100</v>
      </c>
      <c r="J32" s="45">
        <v>965100</v>
      </c>
      <c r="K32" s="45">
        <v>965100</v>
      </c>
      <c r="L32" s="36">
        <f>SUM(I32:K32)</f>
        <v>2895300</v>
      </c>
      <c r="M32" s="45">
        <v>965100</v>
      </c>
      <c r="N32" s="45">
        <v>965100</v>
      </c>
      <c r="O32" s="45">
        <v>965100</v>
      </c>
      <c r="P32" s="36">
        <f t="shared" si="1"/>
        <v>2895300</v>
      </c>
      <c r="Q32" s="45">
        <v>965100</v>
      </c>
      <c r="R32" s="45">
        <v>965100</v>
      </c>
      <c r="S32" s="45">
        <v>965100</v>
      </c>
      <c r="T32" s="36">
        <f t="shared" si="2"/>
        <v>2895300</v>
      </c>
      <c r="U32" s="45">
        <v>965100</v>
      </c>
      <c r="V32" s="45">
        <v>965100</v>
      </c>
      <c r="W32" s="45">
        <v>965100</v>
      </c>
      <c r="X32" s="36">
        <f t="shared" si="3"/>
        <v>2895300</v>
      </c>
      <c r="Y32" s="38">
        <f>SUM(L32+P32+T32+X32)</f>
        <v>11581200</v>
      </c>
    </row>
    <row r="33" spans="1:25" ht="27" x14ac:dyDescent="0.25">
      <c r="A33" s="46" t="s">
        <v>43</v>
      </c>
      <c r="B33" s="47" t="s">
        <v>53</v>
      </c>
      <c r="C33" s="47">
        <v>100</v>
      </c>
      <c r="D33" s="48" t="s">
        <v>44</v>
      </c>
      <c r="E33" s="48"/>
      <c r="F33" s="46" t="s">
        <v>43</v>
      </c>
      <c r="G33" s="42" t="s">
        <v>45</v>
      </c>
      <c r="H33" s="42" t="s">
        <v>46</v>
      </c>
      <c r="I33" s="45">
        <v>1600000</v>
      </c>
      <c r="J33" s="45"/>
      <c r="K33" s="45"/>
      <c r="L33" s="36"/>
      <c r="M33" s="43"/>
      <c r="N33" s="43"/>
      <c r="O33" s="43"/>
      <c r="P33" s="36"/>
      <c r="Q33" s="43"/>
      <c r="R33" s="43"/>
      <c r="S33" s="43"/>
      <c r="T33" s="36"/>
      <c r="U33" s="43"/>
      <c r="V33" s="43"/>
      <c r="W33" s="43"/>
      <c r="X33" s="36"/>
      <c r="Y33" s="36">
        <f>SUM(I33:X33)</f>
        <v>1600000</v>
      </c>
    </row>
    <row r="34" spans="1:25" ht="27" x14ac:dyDescent="0.25">
      <c r="A34" s="49"/>
      <c r="B34" s="50"/>
      <c r="C34" s="50"/>
      <c r="D34" s="51"/>
      <c r="E34" s="51"/>
      <c r="F34" s="49"/>
      <c r="G34" s="42" t="s">
        <v>47</v>
      </c>
      <c r="H34" s="42" t="s">
        <v>48</v>
      </c>
      <c r="I34" s="45">
        <v>100000</v>
      </c>
      <c r="J34" s="45">
        <v>200000</v>
      </c>
      <c r="K34" s="45">
        <v>100000</v>
      </c>
      <c r="L34" s="36">
        <f>SUM(I34:K34)</f>
        <v>400000</v>
      </c>
      <c r="M34" s="45">
        <v>100000</v>
      </c>
      <c r="N34" s="45">
        <v>200000</v>
      </c>
      <c r="O34" s="45">
        <v>100000</v>
      </c>
      <c r="P34" s="36">
        <f t="shared" si="1"/>
        <v>400000</v>
      </c>
      <c r="Q34" s="45">
        <v>200000</v>
      </c>
      <c r="R34" s="45">
        <v>100000</v>
      </c>
      <c r="S34" s="45">
        <v>100000</v>
      </c>
      <c r="T34" s="36">
        <f t="shared" si="2"/>
        <v>400000</v>
      </c>
      <c r="U34" s="45">
        <v>100000</v>
      </c>
      <c r="V34" s="45">
        <v>200000</v>
      </c>
      <c r="W34" s="45">
        <v>100000</v>
      </c>
      <c r="X34" s="36">
        <f t="shared" si="3"/>
        <v>400000</v>
      </c>
      <c r="Y34" s="38">
        <f>SUM(L34+P34+T34+X34)</f>
        <v>1600000</v>
      </c>
    </row>
    <row r="35" spans="1:25" ht="27" x14ac:dyDescent="0.25">
      <c r="A35" s="39" t="s">
        <v>43</v>
      </c>
      <c r="B35" s="40" t="s">
        <v>54</v>
      </c>
      <c r="C35" s="40">
        <v>100</v>
      </c>
      <c r="D35" s="41" t="s">
        <v>44</v>
      </c>
      <c r="E35" s="41"/>
      <c r="F35" s="39" t="s">
        <v>43</v>
      </c>
      <c r="G35" s="42" t="s">
        <v>45</v>
      </c>
      <c r="H35" s="42" t="s">
        <v>46</v>
      </c>
      <c r="I35" s="45">
        <v>478353.12</v>
      </c>
      <c r="J35" s="43"/>
      <c r="K35" s="43"/>
      <c r="L35" s="36"/>
      <c r="M35" s="43"/>
      <c r="N35" s="43"/>
      <c r="O35" s="43"/>
      <c r="P35" s="36">
        <f t="shared" si="1"/>
        <v>0</v>
      </c>
      <c r="Q35" s="43"/>
      <c r="R35" s="43"/>
      <c r="S35" s="43"/>
      <c r="T35" s="36">
        <f t="shared" si="2"/>
        <v>0</v>
      </c>
      <c r="U35" s="43"/>
      <c r="V35" s="43"/>
      <c r="W35" s="43"/>
      <c r="X35" s="36">
        <f t="shared" si="3"/>
        <v>0</v>
      </c>
      <c r="Y35" s="36">
        <f>SUM(I35:X35)</f>
        <v>478353.12</v>
      </c>
    </row>
    <row r="36" spans="1:25" ht="27" x14ac:dyDescent="0.25">
      <c r="A36" s="39"/>
      <c r="B36" s="40"/>
      <c r="C36" s="40"/>
      <c r="D36" s="41"/>
      <c r="E36" s="41"/>
      <c r="F36" s="39"/>
      <c r="G36" s="42" t="s">
        <v>47</v>
      </c>
      <c r="H36" s="42" t="s">
        <v>48</v>
      </c>
      <c r="I36" s="52">
        <v>39862.76</v>
      </c>
      <c r="J36" s="52">
        <v>39862.76</v>
      </c>
      <c r="K36" s="52">
        <v>39862.76</v>
      </c>
      <c r="L36" s="36">
        <f t="shared" si="4"/>
        <v>119588.28</v>
      </c>
      <c r="M36" s="52">
        <v>39862.76</v>
      </c>
      <c r="N36" s="52">
        <v>39862.76</v>
      </c>
      <c r="O36" s="52">
        <v>39862.76</v>
      </c>
      <c r="P36" s="36">
        <f t="shared" si="1"/>
        <v>119588.28</v>
      </c>
      <c r="Q36" s="52">
        <v>39862.76</v>
      </c>
      <c r="R36" s="52">
        <v>39862.76</v>
      </c>
      <c r="S36" s="52">
        <v>39862.76</v>
      </c>
      <c r="T36" s="36">
        <f t="shared" si="2"/>
        <v>119588.28</v>
      </c>
      <c r="U36" s="52">
        <v>39862.76</v>
      </c>
      <c r="V36" s="52">
        <v>39862.76</v>
      </c>
      <c r="W36" s="52">
        <v>39862.76</v>
      </c>
      <c r="X36" s="36">
        <f t="shared" si="3"/>
        <v>119588.28</v>
      </c>
      <c r="Y36" s="38">
        <f>SUM(L36+P36+T36+X36)</f>
        <v>478353.12</v>
      </c>
    </row>
    <row r="37" spans="1:25" ht="27" x14ac:dyDescent="0.25">
      <c r="A37" s="39" t="s">
        <v>43</v>
      </c>
      <c r="B37" s="40" t="s">
        <v>55</v>
      </c>
      <c r="C37" s="40">
        <v>100</v>
      </c>
      <c r="D37" s="41" t="s">
        <v>44</v>
      </c>
      <c r="E37" s="41"/>
      <c r="F37" s="39" t="s">
        <v>43</v>
      </c>
      <c r="G37" s="42" t="s">
        <v>45</v>
      </c>
      <c r="H37" s="42" t="s">
        <v>46</v>
      </c>
      <c r="I37" s="45">
        <v>2305000</v>
      </c>
      <c r="J37" s="43"/>
      <c r="K37" s="43"/>
      <c r="L37" s="36"/>
      <c r="M37" s="43"/>
      <c r="N37" s="43"/>
      <c r="O37" s="43"/>
      <c r="P37" s="36">
        <f t="shared" si="1"/>
        <v>0</v>
      </c>
      <c r="Q37" s="43"/>
      <c r="R37" s="43"/>
      <c r="S37" s="43"/>
      <c r="T37" s="36">
        <f t="shared" si="2"/>
        <v>0</v>
      </c>
      <c r="U37" s="43"/>
      <c r="V37" s="43"/>
      <c r="W37" s="43"/>
      <c r="X37" s="36">
        <f t="shared" si="3"/>
        <v>0</v>
      </c>
      <c r="Y37" s="36">
        <f>SUM(I37:X37)</f>
        <v>2305000</v>
      </c>
    </row>
    <row r="38" spans="1:25" ht="27" x14ac:dyDescent="0.25">
      <c r="A38" s="39"/>
      <c r="B38" s="40"/>
      <c r="C38" s="40"/>
      <c r="D38" s="41"/>
      <c r="E38" s="41"/>
      <c r="F38" s="39"/>
      <c r="G38" s="42" t="s">
        <v>47</v>
      </c>
      <c r="H38" s="42" t="s">
        <v>48</v>
      </c>
      <c r="I38" s="53">
        <v>150000</v>
      </c>
      <c r="J38" s="53">
        <v>150000</v>
      </c>
      <c r="K38" s="53">
        <v>150000</v>
      </c>
      <c r="L38" s="36">
        <f t="shared" ref="L38:L40" si="9">SUM(I38:K38)</f>
        <v>450000</v>
      </c>
      <c r="M38" s="53">
        <v>655000</v>
      </c>
      <c r="N38" s="53">
        <v>150000</v>
      </c>
      <c r="O38" s="53">
        <v>150000</v>
      </c>
      <c r="P38" s="36">
        <f>SUM(M38:O38)</f>
        <v>955000</v>
      </c>
      <c r="Q38" s="53">
        <v>150000</v>
      </c>
      <c r="R38" s="53">
        <v>150000</v>
      </c>
      <c r="S38" s="53">
        <v>150000</v>
      </c>
      <c r="T38" s="36">
        <f t="shared" ref="T38:T40" si="10">SUM(Q38:S38)</f>
        <v>450000</v>
      </c>
      <c r="U38" s="53">
        <v>150000</v>
      </c>
      <c r="V38" s="53">
        <v>150000</v>
      </c>
      <c r="W38" s="53">
        <v>150000</v>
      </c>
      <c r="X38" s="36">
        <f t="shared" ref="X38:X40" si="11">SUM(U38:W38)</f>
        <v>450000</v>
      </c>
      <c r="Y38" s="38">
        <f>SUM(L38+P38+T38+X38)</f>
        <v>2305000</v>
      </c>
    </row>
    <row r="39" spans="1:25" ht="27" x14ac:dyDescent="0.25">
      <c r="A39" s="40" t="s">
        <v>56</v>
      </c>
      <c r="B39" s="40">
        <v>100</v>
      </c>
      <c r="C39" s="41" t="s">
        <v>44</v>
      </c>
      <c r="D39" s="41" t="s">
        <v>44</v>
      </c>
      <c r="E39" s="39"/>
      <c r="F39" s="39" t="s">
        <v>43</v>
      </c>
      <c r="G39" s="42" t="s">
        <v>45</v>
      </c>
      <c r="H39" s="42" t="s">
        <v>46</v>
      </c>
      <c r="I39" s="53"/>
      <c r="J39" s="52"/>
      <c r="K39" s="52"/>
      <c r="L39" s="36"/>
      <c r="M39" s="52"/>
      <c r="N39" s="52"/>
      <c r="O39" s="52"/>
      <c r="P39" s="36"/>
      <c r="Q39" s="52"/>
      <c r="R39" s="52"/>
      <c r="S39" s="52"/>
      <c r="T39" s="36"/>
      <c r="U39" s="52"/>
      <c r="V39" s="52"/>
      <c r="W39" s="52"/>
      <c r="X39" s="36">
        <f t="shared" si="11"/>
        <v>0</v>
      </c>
      <c r="Y39" s="36">
        <f>SUM(I39:X39)</f>
        <v>0</v>
      </c>
    </row>
    <row r="40" spans="1:25" ht="27" x14ac:dyDescent="0.25">
      <c r="A40" s="40"/>
      <c r="B40" s="40"/>
      <c r="C40" s="41"/>
      <c r="D40" s="41"/>
      <c r="E40" s="39"/>
      <c r="F40" s="39"/>
      <c r="G40" s="42" t="s">
        <v>47</v>
      </c>
      <c r="H40" s="42" t="s">
        <v>48</v>
      </c>
      <c r="I40" s="54"/>
      <c r="J40" s="54"/>
      <c r="K40" s="54"/>
      <c r="L40" s="36">
        <f t="shared" si="9"/>
        <v>0</v>
      </c>
      <c r="M40" s="54"/>
      <c r="N40" s="54"/>
      <c r="O40" s="54"/>
      <c r="P40" s="36">
        <f>SUM(M40:O40)</f>
        <v>0</v>
      </c>
      <c r="Q40" s="53"/>
      <c r="R40" s="53"/>
      <c r="S40" s="53"/>
      <c r="T40" s="36">
        <f t="shared" si="10"/>
        <v>0</v>
      </c>
      <c r="U40" s="54"/>
      <c r="V40" s="54"/>
      <c r="W40" s="54"/>
      <c r="X40" s="36">
        <f t="shared" si="11"/>
        <v>0</v>
      </c>
      <c r="Y40" s="38">
        <f t="shared" si="5"/>
        <v>0</v>
      </c>
    </row>
    <row r="41" spans="1:25" ht="27" x14ac:dyDescent="0.25">
      <c r="A41" s="32" t="s">
        <v>43</v>
      </c>
      <c r="B41" s="33">
        <v>2.2999999999999998</v>
      </c>
      <c r="C41" s="33">
        <v>100</v>
      </c>
      <c r="D41" s="34" t="s">
        <v>44</v>
      </c>
      <c r="E41" s="34"/>
      <c r="F41" s="34" t="s">
        <v>43</v>
      </c>
      <c r="G41" s="35" t="s">
        <v>45</v>
      </c>
      <c r="H41" s="35" t="s">
        <v>46</v>
      </c>
      <c r="I41" s="36">
        <f>+I43+I45</f>
        <v>4400000</v>
      </c>
      <c r="J41" s="36">
        <f t="shared" ref="J41:W42" si="12">+J45</f>
        <v>0</v>
      </c>
      <c r="K41" s="36">
        <f t="shared" si="12"/>
        <v>0</v>
      </c>
      <c r="L41" s="36"/>
      <c r="M41" s="36">
        <f t="shared" ref="M41:X41" si="13">+M45</f>
        <v>0</v>
      </c>
      <c r="N41" s="36">
        <f t="shared" si="13"/>
        <v>0</v>
      </c>
      <c r="O41" s="36">
        <f t="shared" si="13"/>
        <v>0</v>
      </c>
      <c r="P41" s="36">
        <f t="shared" si="13"/>
        <v>0</v>
      </c>
      <c r="Q41" s="36"/>
      <c r="R41" s="36"/>
      <c r="S41" s="36"/>
      <c r="T41" s="36">
        <f t="shared" si="13"/>
        <v>0</v>
      </c>
      <c r="U41" s="36">
        <f t="shared" si="13"/>
        <v>0</v>
      </c>
      <c r="V41" s="36">
        <f t="shared" si="13"/>
        <v>0</v>
      </c>
      <c r="W41" s="36">
        <f t="shared" si="13"/>
        <v>0</v>
      </c>
      <c r="X41" s="36">
        <f t="shared" si="13"/>
        <v>0</v>
      </c>
      <c r="Y41" s="36">
        <f>SUM(I41:X41)</f>
        <v>4400000</v>
      </c>
    </row>
    <row r="42" spans="1:25" ht="27" x14ac:dyDescent="0.25">
      <c r="A42" s="32"/>
      <c r="B42" s="33"/>
      <c r="C42" s="33"/>
      <c r="D42" s="34"/>
      <c r="E42" s="34"/>
      <c r="F42" s="34"/>
      <c r="G42" s="35" t="s">
        <v>47</v>
      </c>
      <c r="H42" s="35" t="s">
        <v>48</v>
      </c>
      <c r="I42" s="36">
        <f>+I44+I46</f>
        <v>350000</v>
      </c>
      <c r="J42" s="36">
        <f t="shared" si="12"/>
        <v>350000</v>
      </c>
      <c r="K42" s="36">
        <f t="shared" si="12"/>
        <v>350000</v>
      </c>
      <c r="L42" s="36">
        <f>+I42+J42+K42</f>
        <v>1050000</v>
      </c>
      <c r="M42" s="36">
        <f t="shared" si="12"/>
        <v>350000</v>
      </c>
      <c r="N42" s="36">
        <f t="shared" si="12"/>
        <v>350000</v>
      </c>
      <c r="O42" s="36">
        <f t="shared" si="12"/>
        <v>350000</v>
      </c>
      <c r="P42" s="36">
        <f>+P46</f>
        <v>1050000</v>
      </c>
      <c r="Q42" s="36">
        <f t="shared" si="12"/>
        <v>350000</v>
      </c>
      <c r="R42" s="36">
        <f t="shared" si="12"/>
        <v>350000</v>
      </c>
      <c r="S42" s="36">
        <f t="shared" si="12"/>
        <v>350000</v>
      </c>
      <c r="T42" s="36">
        <f>+Q42+R42+S42</f>
        <v>1050000</v>
      </c>
      <c r="U42" s="36">
        <f t="shared" si="12"/>
        <v>350000</v>
      </c>
      <c r="V42" s="36">
        <f t="shared" si="12"/>
        <v>550000</v>
      </c>
      <c r="W42" s="36">
        <f t="shared" si="12"/>
        <v>350000</v>
      </c>
      <c r="X42" s="36">
        <f>+U42+V42+W42</f>
        <v>1250000</v>
      </c>
      <c r="Y42" s="38">
        <f>+Y44+Y46</f>
        <v>4400000</v>
      </c>
    </row>
    <row r="43" spans="1:25" ht="27" x14ac:dyDescent="0.25">
      <c r="A43" s="39" t="s">
        <v>43</v>
      </c>
      <c r="B43" s="40" t="s">
        <v>57</v>
      </c>
      <c r="C43" s="40">
        <v>100</v>
      </c>
      <c r="D43" s="41" t="s">
        <v>44</v>
      </c>
      <c r="E43" s="39"/>
      <c r="F43" s="39" t="s">
        <v>43</v>
      </c>
      <c r="G43" s="42" t="s">
        <v>45</v>
      </c>
      <c r="H43" s="42" t="s">
        <v>46</v>
      </c>
      <c r="I43" s="45">
        <v>0</v>
      </c>
      <c r="J43" s="45"/>
      <c r="K43" s="45"/>
      <c r="L43" s="45"/>
      <c r="M43" s="45"/>
      <c r="N43" s="45"/>
      <c r="O43" s="45"/>
      <c r="P43" s="36"/>
      <c r="Q43" s="45"/>
      <c r="R43" s="45"/>
      <c r="S43" s="45"/>
      <c r="T43" s="36"/>
      <c r="U43" s="45"/>
      <c r="V43" s="45"/>
      <c r="W43" s="45"/>
      <c r="X43" s="36"/>
      <c r="Y43" s="36">
        <f>SUM(I43:X43)</f>
        <v>0</v>
      </c>
    </row>
    <row r="44" spans="1:25" ht="27" x14ac:dyDescent="0.25">
      <c r="A44" s="39"/>
      <c r="B44" s="40"/>
      <c r="C44" s="40"/>
      <c r="D44" s="41"/>
      <c r="E44" s="39"/>
      <c r="F44" s="39"/>
      <c r="G44" s="42" t="s">
        <v>47</v>
      </c>
      <c r="H44" s="42" t="s">
        <v>48</v>
      </c>
      <c r="I44" s="52">
        <v>0</v>
      </c>
      <c r="J44" s="52"/>
      <c r="K44" s="52"/>
      <c r="L44" s="36">
        <f>+I44+J44+K44</f>
        <v>0</v>
      </c>
      <c r="M44" s="52">
        <v>0</v>
      </c>
      <c r="N44" s="52"/>
      <c r="O44" s="52"/>
      <c r="P44" s="36">
        <f>SUM(M44:O44)</f>
        <v>0</v>
      </c>
      <c r="Q44" s="52"/>
      <c r="R44" s="52"/>
      <c r="S44" s="52"/>
      <c r="T44" s="36">
        <f>SUM(Q44:S44)</f>
        <v>0</v>
      </c>
      <c r="U44" s="52"/>
      <c r="V44" s="52"/>
      <c r="W44" s="52"/>
      <c r="X44" s="36">
        <f>SUM(U44:W44)</f>
        <v>0</v>
      </c>
      <c r="Y44" s="38">
        <f t="shared" si="5"/>
        <v>0</v>
      </c>
    </row>
    <row r="45" spans="1:25" ht="27" x14ac:dyDescent="0.25">
      <c r="A45" s="39" t="s">
        <v>43</v>
      </c>
      <c r="B45" s="40" t="s">
        <v>58</v>
      </c>
      <c r="C45" s="40">
        <v>100</v>
      </c>
      <c r="D45" s="41" t="s">
        <v>44</v>
      </c>
      <c r="E45" s="41"/>
      <c r="F45" s="39" t="s">
        <v>43</v>
      </c>
      <c r="G45" s="42" t="s">
        <v>45</v>
      </c>
      <c r="H45" s="42" t="s">
        <v>46</v>
      </c>
      <c r="I45" s="45">
        <v>4400000</v>
      </c>
      <c r="J45" s="45"/>
      <c r="K45" s="45"/>
      <c r="L45" s="36"/>
      <c r="M45" s="43"/>
      <c r="N45" s="43"/>
      <c r="O45" s="43"/>
      <c r="P45" s="36">
        <f t="shared" si="1"/>
        <v>0</v>
      </c>
      <c r="Q45" s="43"/>
      <c r="R45" s="43"/>
      <c r="S45" s="43"/>
      <c r="T45" s="36"/>
      <c r="U45" s="43"/>
      <c r="V45" s="43"/>
      <c r="W45" s="43"/>
      <c r="X45" s="36">
        <f t="shared" si="3"/>
        <v>0</v>
      </c>
      <c r="Y45" s="36">
        <f>SUM(I45:X45)</f>
        <v>4400000</v>
      </c>
    </row>
    <row r="46" spans="1:25" ht="27" x14ac:dyDescent="0.25">
      <c r="A46" s="39"/>
      <c r="B46" s="40"/>
      <c r="C46" s="40"/>
      <c r="D46" s="41"/>
      <c r="E46" s="41"/>
      <c r="F46" s="39"/>
      <c r="G46" s="42" t="s">
        <v>47</v>
      </c>
      <c r="H46" s="42" t="s">
        <v>48</v>
      </c>
      <c r="I46" s="45">
        <v>350000</v>
      </c>
      <c r="J46" s="45">
        <v>350000</v>
      </c>
      <c r="K46" s="45">
        <v>350000</v>
      </c>
      <c r="L46" s="36">
        <f t="shared" ref="L46" si="14">SUM(I46:K46)</f>
        <v>1050000</v>
      </c>
      <c r="M46" s="45">
        <v>350000</v>
      </c>
      <c r="N46" s="45">
        <v>350000</v>
      </c>
      <c r="O46" s="45">
        <v>350000</v>
      </c>
      <c r="P46" s="36">
        <f t="shared" si="1"/>
        <v>1050000</v>
      </c>
      <c r="Q46" s="45">
        <v>350000</v>
      </c>
      <c r="R46" s="45">
        <v>350000</v>
      </c>
      <c r="S46" s="45">
        <v>350000</v>
      </c>
      <c r="T46" s="36">
        <f>SUM(Q46:S46)</f>
        <v>1050000</v>
      </c>
      <c r="U46" s="45">
        <v>350000</v>
      </c>
      <c r="V46" s="45">
        <v>550000</v>
      </c>
      <c r="W46" s="45">
        <v>350000</v>
      </c>
      <c r="X46" s="36">
        <f t="shared" si="3"/>
        <v>1250000</v>
      </c>
      <c r="Y46" s="38">
        <f t="shared" si="5"/>
        <v>4400000</v>
      </c>
    </row>
    <row r="47" spans="1:25" ht="27" x14ac:dyDescent="0.25">
      <c r="A47" s="34"/>
      <c r="B47" s="34"/>
      <c r="C47" s="34"/>
      <c r="D47" s="34"/>
      <c r="E47" s="34"/>
      <c r="F47" s="34" t="s">
        <v>59</v>
      </c>
      <c r="G47" s="55" t="s">
        <v>45</v>
      </c>
      <c r="H47" s="55" t="s">
        <v>46</v>
      </c>
      <c r="I47" s="56">
        <f>+I21+I29+I41</f>
        <v>171810467.98000002</v>
      </c>
      <c r="J47" s="56">
        <f t="shared" ref="J47:W48" si="15">+J21+J29+J41</f>
        <v>0</v>
      </c>
      <c r="K47" s="56">
        <f t="shared" si="15"/>
        <v>0</v>
      </c>
      <c r="L47" s="56">
        <f>+L21+L29+L41</f>
        <v>0</v>
      </c>
      <c r="M47" s="56">
        <f t="shared" ref="M47:W47" si="16">+M21+M29+M41</f>
        <v>0</v>
      </c>
      <c r="N47" s="56">
        <f t="shared" si="16"/>
        <v>0</v>
      </c>
      <c r="O47" s="56">
        <f t="shared" si="16"/>
        <v>0</v>
      </c>
      <c r="P47" s="56">
        <f>+P21+P29+P41</f>
        <v>0</v>
      </c>
      <c r="Q47" s="56">
        <f t="shared" si="16"/>
        <v>0</v>
      </c>
      <c r="R47" s="56">
        <f t="shared" si="16"/>
        <v>0</v>
      </c>
      <c r="S47" s="56">
        <f t="shared" si="16"/>
        <v>0</v>
      </c>
      <c r="T47" s="56">
        <f>+T21+T29+T41</f>
        <v>0</v>
      </c>
      <c r="U47" s="56">
        <f t="shared" si="16"/>
        <v>0</v>
      </c>
      <c r="V47" s="56">
        <f t="shared" si="16"/>
        <v>0</v>
      </c>
      <c r="W47" s="56">
        <f t="shared" si="16"/>
        <v>0</v>
      </c>
      <c r="X47" s="56">
        <f>+X21+X29+X41</f>
        <v>0</v>
      </c>
      <c r="Y47" s="56">
        <f>+Y21+Y29+Y41</f>
        <v>171810467.98000002</v>
      </c>
    </row>
    <row r="48" spans="1:25" ht="27" x14ac:dyDescent="0.25">
      <c r="A48" s="34"/>
      <c r="B48" s="34"/>
      <c r="C48" s="34"/>
      <c r="D48" s="34"/>
      <c r="E48" s="34"/>
      <c r="F48" s="34"/>
      <c r="G48" s="55" t="s">
        <v>47</v>
      </c>
      <c r="H48" s="55" t="s">
        <v>48</v>
      </c>
      <c r="I48" s="57">
        <f>+I22+I30+I42</f>
        <v>12015468.164999999</v>
      </c>
      <c r="J48" s="57">
        <f t="shared" si="15"/>
        <v>12115468.164999999</v>
      </c>
      <c r="K48" s="57">
        <f t="shared" si="15"/>
        <v>12015468.164999999</v>
      </c>
      <c r="L48" s="57">
        <f>+L22+L30+L42</f>
        <v>36146404.494999997</v>
      </c>
      <c r="M48" s="57">
        <f t="shared" si="15"/>
        <v>21360418.165000003</v>
      </c>
      <c r="N48" s="57">
        <f t="shared" si="15"/>
        <v>12115468.164999999</v>
      </c>
      <c r="O48" s="57">
        <f t="shared" si="15"/>
        <v>12015468.164999999</v>
      </c>
      <c r="P48" s="57">
        <f>+P22+P30+P42</f>
        <v>45491354.495000005</v>
      </c>
      <c r="Q48" s="57">
        <f t="shared" si="15"/>
        <v>12115468.164999999</v>
      </c>
      <c r="R48" s="57">
        <f t="shared" si="15"/>
        <v>12015468.164999999</v>
      </c>
      <c r="S48" s="57">
        <f t="shared" si="15"/>
        <v>12015468.164999999</v>
      </c>
      <c r="T48" s="57">
        <f>+T22+T30+T42</f>
        <v>36146404.494999997</v>
      </c>
      <c r="U48" s="57">
        <f t="shared" si="15"/>
        <v>20855418.165000003</v>
      </c>
      <c r="V48" s="57">
        <f t="shared" si="15"/>
        <v>21155418.165000003</v>
      </c>
      <c r="W48" s="57">
        <f t="shared" si="15"/>
        <v>12015468.164999999</v>
      </c>
      <c r="X48" s="57">
        <f>+X22+X30+X42</f>
        <v>54026304.495000005</v>
      </c>
      <c r="Y48" s="57">
        <f>+Y22+Y30+Y42</f>
        <v>171810467.98000002</v>
      </c>
    </row>
    <row r="49" spans="1:25" x14ac:dyDescent="0.25">
      <c r="A49" s="61" t="s">
        <v>60</v>
      </c>
      <c r="B49" s="61"/>
      <c r="C49" s="61"/>
      <c r="D49" s="61"/>
      <c r="E49" s="61"/>
      <c r="F49" s="61"/>
      <c r="G49" s="62"/>
      <c r="H49" s="62"/>
      <c r="I49" s="62">
        <v>0</v>
      </c>
      <c r="J49" s="63"/>
      <c r="K49" s="63"/>
      <c r="L49" s="64">
        <v>5000000</v>
      </c>
      <c r="M49" s="63"/>
      <c r="N49" s="63"/>
      <c r="O49" s="63"/>
      <c r="P49" s="64">
        <v>15000000</v>
      </c>
      <c r="Q49" s="62"/>
      <c r="R49" s="62"/>
      <c r="S49" s="62"/>
      <c r="T49" s="64">
        <v>15000000</v>
      </c>
      <c r="U49" s="64"/>
      <c r="V49" s="64"/>
      <c r="W49" s="64"/>
      <c r="X49" s="64">
        <v>15000000</v>
      </c>
      <c r="Y49" s="64">
        <f>SUM(I49:X49)</f>
        <v>50000000</v>
      </c>
    </row>
    <row r="50" spans="1:25" x14ac:dyDescent="0.25">
      <c r="A50" s="61" t="s">
        <v>61</v>
      </c>
      <c r="B50" s="61" t="s">
        <v>62</v>
      </c>
      <c r="C50" s="61"/>
      <c r="D50" s="61"/>
      <c r="E50" s="61"/>
      <c r="F50" s="61"/>
      <c r="G50" s="65"/>
      <c r="H50" s="65"/>
      <c r="I50" s="65"/>
      <c r="J50" s="65"/>
      <c r="K50" s="65"/>
      <c r="L50" s="66">
        <f>4500000+738000+1144980+781830</f>
        <v>7164810</v>
      </c>
      <c r="M50" s="65"/>
      <c r="N50" s="65"/>
      <c r="O50" s="65"/>
      <c r="P50" s="67"/>
      <c r="Q50" s="65"/>
      <c r="R50" s="65"/>
      <c r="S50" s="65"/>
      <c r="T50" s="67"/>
      <c r="U50" s="65"/>
      <c r="V50" s="65"/>
      <c r="W50" s="65"/>
      <c r="X50" s="67"/>
      <c r="Y50" s="64">
        <f t="shared" ref="Y50:Y52" si="17">SUM(I50:X50)</f>
        <v>7164810</v>
      </c>
    </row>
    <row r="51" spans="1:25" x14ac:dyDescent="0.25">
      <c r="A51" s="61" t="s">
        <v>63</v>
      </c>
      <c r="B51" s="61" t="s">
        <v>64</v>
      </c>
      <c r="C51" s="61"/>
      <c r="D51" s="61"/>
      <c r="E51" s="61"/>
      <c r="F51" s="61"/>
      <c r="G51" s="62"/>
      <c r="H51" s="62"/>
      <c r="I51" s="62"/>
      <c r="J51" s="62"/>
      <c r="K51" s="62"/>
      <c r="L51" s="68">
        <v>7000000</v>
      </c>
      <c r="M51" s="62"/>
      <c r="N51" s="62"/>
      <c r="O51" s="62"/>
      <c r="P51" s="68">
        <f>7765849.26+8000000</f>
        <v>15765849.26</v>
      </c>
      <c r="Q51" s="62"/>
      <c r="R51" s="62"/>
      <c r="S51" s="62"/>
      <c r="T51" s="68">
        <f>8146437.38+8000000</f>
        <v>16146437.379999999</v>
      </c>
      <c r="U51" s="62"/>
      <c r="V51" s="62"/>
      <c r="W51" s="62"/>
      <c r="X51" s="68">
        <f>8146437.38+8000000</f>
        <v>16146437.379999999</v>
      </c>
      <c r="Y51" s="64">
        <f t="shared" si="17"/>
        <v>55058724.019999996</v>
      </c>
    </row>
    <row r="52" spans="1:25" x14ac:dyDescent="0.25">
      <c r="A52" s="61" t="s">
        <v>65</v>
      </c>
      <c r="B52" s="61"/>
      <c r="C52" s="61"/>
      <c r="D52" s="61"/>
      <c r="E52" s="61"/>
      <c r="F52" s="61"/>
      <c r="G52" s="62"/>
      <c r="H52" s="62"/>
      <c r="I52" s="62"/>
      <c r="J52" s="62"/>
      <c r="K52" s="62"/>
      <c r="L52" s="68"/>
      <c r="M52" s="62"/>
      <c r="N52" s="62"/>
      <c r="O52" s="62"/>
      <c r="P52" s="68"/>
      <c r="Q52" s="62"/>
      <c r="R52" s="62"/>
      <c r="S52" s="62"/>
      <c r="T52" s="68"/>
      <c r="U52" s="62"/>
      <c r="V52" s="62"/>
      <c r="W52" s="62"/>
      <c r="X52" s="68"/>
      <c r="Y52" s="64">
        <f t="shared" si="17"/>
        <v>0</v>
      </c>
    </row>
    <row r="53" spans="1:25" x14ac:dyDescent="0.25">
      <c r="A53" s="58" t="s">
        <v>66</v>
      </c>
      <c r="B53" s="58"/>
      <c r="C53" s="58"/>
      <c r="D53" s="58"/>
      <c r="E53" s="58"/>
      <c r="F53" s="58"/>
      <c r="G53" s="59"/>
      <c r="H53" s="59"/>
      <c r="I53" s="59"/>
      <c r="J53" s="59"/>
      <c r="K53" s="59"/>
      <c r="L53" s="60">
        <f>+L48+L49+L50+L51</f>
        <v>55311214.494999997</v>
      </c>
      <c r="M53" s="59"/>
      <c r="N53" s="59"/>
      <c r="O53" s="59"/>
      <c r="P53" s="60">
        <f>+P48+P49+P50+P51</f>
        <v>76257203.75500001</v>
      </c>
      <c r="Q53" s="59"/>
      <c r="R53" s="59"/>
      <c r="S53" s="59"/>
      <c r="T53" s="60">
        <f>+T48+T49+T50+T51</f>
        <v>67292841.875</v>
      </c>
      <c r="U53" s="59"/>
      <c r="V53" s="59"/>
      <c r="W53" s="59"/>
      <c r="X53" s="60">
        <f>+X48+X49+X50+X51</f>
        <v>85172741.875</v>
      </c>
      <c r="Y53" s="60">
        <f>+L53+P53+T53+X53</f>
        <v>284034002</v>
      </c>
    </row>
  </sheetData>
  <mergeCells count="100">
    <mergeCell ref="A49:F49"/>
    <mergeCell ref="A50:F50"/>
    <mergeCell ref="A51:F51"/>
    <mergeCell ref="A52:F52"/>
    <mergeCell ref="A53:F53"/>
    <mergeCell ref="D1:AB1"/>
    <mergeCell ref="D2:AB2"/>
    <mergeCell ref="A47:A48"/>
    <mergeCell ref="B47:B48"/>
    <mergeCell ref="C47:C48"/>
    <mergeCell ref="D47:D48"/>
    <mergeCell ref="E47:E48"/>
    <mergeCell ref="F47:F48"/>
    <mergeCell ref="A45:A46"/>
    <mergeCell ref="B45:B46"/>
    <mergeCell ref="C45:C46"/>
    <mergeCell ref="D45:D46"/>
    <mergeCell ref="E45:E46"/>
    <mergeCell ref="F45:F46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39:A40"/>
    <mergeCell ref="B39:B40"/>
    <mergeCell ref="C39:C40"/>
    <mergeCell ref="D39:D40"/>
    <mergeCell ref="E39:E40"/>
    <mergeCell ref="F39:F40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M19:P19"/>
    <mergeCell ref="Q19:T19"/>
    <mergeCell ref="U19:X19"/>
    <mergeCell ref="A21:A22"/>
    <mergeCell ref="B21:B22"/>
    <mergeCell ref="C21:C22"/>
    <mergeCell ref="D21:D22"/>
    <mergeCell ref="E21:E22"/>
    <mergeCell ref="F21:F22"/>
    <mergeCell ref="B9:F9"/>
    <mergeCell ref="C10:I10"/>
    <mergeCell ref="C11:I11"/>
    <mergeCell ref="C12:I12"/>
    <mergeCell ref="C13:I13"/>
    <mergeCell ref="I19:L19"/>
  </mergeCells>
  <dataValidations count="14">
    <dataValidation type="list" allowBlank="1" showInputMessage="1" showErrorMessage="1" sqref="H21:H48" xr:uid="{296A3B1E-DEEF-40E9-83AA-C642CCE0BDC4}">
      <formula1>#REF!</formula1>
    </dataValidation>
    <dataValidation allowBlank="1" showInputMessage="1" showErrorMessage="1" prompt="[Código Cuenta ej.: 2.1.1]" sqref="B31:B38 A39:A40 B41:B46" xr:uid="{92C39E3C-F38C-492B-9FB0-A19FB5A130AD}"/>
    <dataValidation allowBlank="1" showInputMessage="1" showErrorMessage="1" prompt="Registrar código de la institución receptora" sqref="F21:F30 F47:F48 F41:F42" xr:uid="{1D8AF14E-C54A-4FD5-8285-8AFED0F95D2B}"/>
    <dataValidation allowBlank="1" showInputMessage="1" showErrorMessage="1" prompt="Registrar código del organismo financiador" sqref="D29:E30 E25:E28 E41 D21:D28 E21 E23 D41:D42" xr:uid="{A301F702-FDEB-4C9D-A60E-F9EEFF719ACD}"/>
    <dataValidation allowBlank="1" showInputMessage="1" showErrorMessage="1" prompt="Registrar código de la fuente" sqref="C21:C30 C41:C42" xr:uid="{5864A129-2E0A-44E9-A69B-0A579E85C86B}"/>
    <dataValidation allowBlank="1" showInputMessage="1" showErrorMessage="1" prompt="Registrar código cuenta presupuestaria asociada al proceso_x000a_ej.: 2.1.1" sqref="B21:B30 B41:B42" xr:uid="{326284F2-8E96-4B07-A3C3-B7B7B161FA3D}"/>
    <dataValidation allowBlank="1" showInputMessage="1" showErrorMessage="1" prompt="Registrar Código SNIP asociado al proceso" sqref="A21:A38 E39:E40 A41:A46 F31:F48 E43:E44" xr:uid="{1380F640-499F-431E-8879-A55AEC86DCFE}"/>
    <dataValidation allowBlank="1" showInputMessage="1" showErrorMessage="1" prompt="Registrar denominación de la Unidad Ejecutora" sqref="C13:I13" xr:uid="{C5932A0F-5C05-4AE0-9ACD-30A14BB09C79}"/>
    <dataValidation allowBlank="1" showInputMessage="1" showErrorMessage="1" prompt="Registrar denominación del Capítulo" sqref="C11:I12" xr:uid="{E5A02C5D-1CE2-4B9B-ACC4-E276A1E4122A}"/>
    <dataValidation allowBlank="1" showInputMessage="1" showErrorMessage="1" prompt="Registrar código de la Unidad Ejecutora" sqref="B13" xr:uid="{5ED9FAE9-C1CE-4A20-A617-3CF2B27B09DA}"/>
    <dataValidation allowBlank="1" showInputMessage="1" showErrorMessage="1" prompt="Registrar código del subcapítulo" sqref="B12" xr:uid="{55872756-13AD-4BB2-8B3E-0B1D2C117472}"/>
    <dataValidation allowBlank="1" showInputMessage="1" showErrorMessage="1" prompt="Registrar código del Capítulo" sqref="B11" xr:uid="{EAA68742-E8D0-4F86-A7F4-BC03732E4AA7}"/>
    <dataValidation allowBlank="1" showInputMessage="1" showErrorMessage="1" prompt="Monto del devengado programado para el mes" sqref="Q28:S28 M26:O26 M32:O40 U32:W40 Y42 M24:O24 I28:K28 J45:K46 Q24:S24 M28:O28 I22:Y22 Q45:S46 U24:W24 I26:K26 J42:X44 M45:O46 Q30:Y30 J32:K41 I24:K24 Q26:S26 L41:X41 U28:W28 U26:W26 I32:I46 I30:O30 Q32:S40 U45:W46" xr:uid="{533BD4B5-7288-4076-81F2-95C63A0D188E}"/>
    <dataValidation allowBlank="1" showInputMessage="1" showErrorMessage="1" prompt="Monto del compromiso programado para el mes" sqref="I21:K21 I23:K23 I25:K25 I27:K27 U31:W31 I31:K31 M21:O21 M23:O23 M25:O25 M27:O27 M31:O31 Q21:S21 Q23:S23 Q25:S25 Q27:S27 Q31:S31 U21:W21 U23:W23 U25:W25 U27:W27 I29:X29" xr:uid="{6943F3B6-4509-44F5-9C33-4712E790682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430580-D790-46AB-A2FB-FF96B05C031C}"/>
</file>

<file path=customXml/itemProps2.xml><?xml version="1.0" encoding="utf-8"?>
<ds:datastoreItem xmlns:ds="http://schemas.openxmlformats.org/officeDocument/2006/customXml" ds:itemID="{A0D5FD9E-8580-449E-AA83-030559E30D97}"/>
</file>

<file path=customXml/itemProps3.xml><?xml version="1.0" encoding="utf-8"?>
<ds:datastoreItem xmlns:ds="http://schemas.openxmlformats.org/officeDocument/2006/customXml" ds:itemID="{18CC7D36-1F94-479A-ADD7-46859F8C5A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Feliz Terrero</dc:creator>
  <cp:lastModifiedBy>Catalina Feliz Terrero</cp:lastModifiedBy>
  <dcterms:created xsi:type="dcterms:W3CDTF">2026-02-11T15:00:26Z</dcterms:created>
  <dcterms:modified xsi:type="dcterms:W3CDTF">2026-02-11T15:08:40Z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