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ferreras\Desktop\OAI-Diciembre 2025\"/>
    </mc:Choice>
  </mc:AlternateContent>
  <xr:revisionPtr revIDLastSave="0" documentId="8_{1354B027-A36F-4941-BA11-BDE51A54B99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3" l="1"/>
  <c r="C9" i="3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35" i="3"/>
  <c r="C51" i="3"/>
  <c r="B35" i="3"/>
  <c r="P34" i="3"/>
  <c r="P22" i="3"/>
  <c r="C25" i="2"/>
  <c r="C73" i="3" l="1"/>
  <c r="C89" i="3" s="1"/>
  <c r="P10" i="3"/>
  <c r="B51" i="3"/>
  <c r="B15" i="3"/>
  <c r="B2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L15" i="3"/>
  <c r="Q66" i="3"/>
  <c r="R66" i="3"/>
  <c r="S66" i="3"/>
  <c r="T66" i="3"/>
  <c r="U66" i="3"/>
  <c r="V66" i="3"/>
  <c r="I73" i="3" l="1"/>
  <c r="I89" i="3" s="1"/>
  <c r="H89" i="3"/>
  <c r="L9" i="3"/>
  <c r="M35" i="3"/>
  <c r="N35" i="3"/>
  <c r="L35" i="3"/>
  <c r="B35" i="2"/>
  <c r="P35" i="3" l="1"/>
  <c r="N15" i="3"/>
  <c r="N73" i="3" s="1"/>
  <c r="N89" i="3" s="1"/>
  <c r="O15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L66" i="3"/>
  <c r="M66" i="3"/>
  <c r="M73" i="3" l="1"/>
  <c r="M89" i="3" s="1"/>
  <c r="P61" i="3"/>
  <c r="P66" i="3"/>
  <c r="K15" i="3" l="1"/>
  <c r="K9" i="3" l="1"/>
  <c r="L73" i="3"/>
  <c r="L89" i="3" s="1"/>
  <c r="K73" i="3" l="1"/>
  <c r="K89" i="3" l="1"/>
  <c r="P9" i="3" l="1"/>
  <c r="Q9" i="3" s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<sst xmlns="http://schemas.openxmlformats.org/spreadsheetml/2006/main" count="213" uniqueCount="126">
  <si>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</si>
  <si>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</si>
  <si>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</si>
  <si>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</si>
  <si>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</si>
  <si>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</si>
  <si>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</si>
  <si>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</si>
  <si>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</si>
  <si>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</si>
  <si>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</si>
  <si>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</si>
  <si>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</si>
  <si>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</si>
  <si>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</si>
  <si>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</si>
  <si>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</si>
  <si>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</si>
  <si>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</si>
  <si>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</si>
  <si>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</si>
  <si>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</si>
  <si>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</si>
  <si>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</si>
  <si>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</si>
  <si>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</si>
  <si>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</si>
  <si>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</si>
  <si>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</si>
  <si>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</si>
  <si>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</si>
  <si>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</si>
  <si>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</si>
  <si>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</si>
  <si>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</si>
  <si>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</si>
  <si>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</si>
  <si>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</si>
  <si>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</si>
  <si>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</si>
  <si>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</si>
  <si>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</si>
  <si>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</si>
  <si>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</si>
  <si>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</si>
  <si>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</si>
  <si>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</si>
  <si>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</si>
  <si>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</si>
  <si>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</si>
  <si>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</si>
  <si>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</si>
  <si>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</si>
  <si>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</si>
  <si>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</si>
  <si>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</si>
  <si>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</si>
  <si>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</si>
  <si>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</si>
  <si>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</si>
  <si>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</si>
  <si>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</si>
  <si>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</si>
  <si>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</si>
  <si>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</si>
  <si>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</si>
  <si>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</si>
  <si>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</si>
  <si>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</si>
  <si>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</si>
  <si>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</si>
  <si>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</si>
  <si>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</si>
  <si>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</si>
  <si>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</si>
  <si>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</si>
  <si>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</si>
  <si>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</si>
  <si>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</si>
  <si>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</si>
  <si>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</si>
  <si>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</si>
  <si>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</si>
  <si>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</si>
  <si>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</si>
  <si>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</si>
  <si>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</si>
  <si>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</si>
  <si>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</si>
  <si>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</si>
  <si>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</si>
  <si>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</si>
  <si>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</si>
  <si>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</si>
  <si>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</si>
  <si>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</si>
  <si>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</si>
  <si>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</si>
  <si>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</si>
  <si>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</si>
  <si>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</si>
  <si>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</si>
  <si>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</si>
  <si>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</si>
  <si>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</si>
  <si>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</si>
  <si>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</si>
  <si>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</si>
  <si>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</si>
  <si>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</si>
  <si>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</si>
  <si>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</si>
  <si>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</si>
  <si>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</si>
  <si>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</si>
  <si>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</si>
  <si>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</si>
  <si>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</si>
  <si>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</si>
  <si>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2025</t>
  </si>
  <si>
    <t>Sr. Gregorio Montero</t>
  </si>
  <si>
    <t>Sra. Catalina Feliz</t>
  </si>
  <si>
    <t xml:space="preserve">                                                                                                            Sr. Gregorio Montero</t>
  </si>
  <si>
    <t>AñO 2025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</si>
  <si>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Enero del 2026.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</si>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</sst>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"/>
  <sheetViews>
    <sheetView showGridLines="0" topLeftCell="A62" zoomScaleNormal="100" workbookViewId="0">
      <selection activeCell="C99" sqref="C99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3" t="s">
        <v>0</v>
      </c>
      <c r="B1" s="53"/>
      <c r="C1" s="53"/>
    </row>
    <row r="2" spans="1:14" ht="18.75" x14ac:dyDescent="0.3">
      <c r="A2" s="53" t="s">
        <v>1</v>
      </c>
      <c r="B2" s="53"/>
      <c r="C2" s="53"/>
    </row>
    <row r="3" spans="1:14" ht="18.75" x14ac:dyDescent="0.3">
      <c r="A3" s="55" t="s">
        <v>2</v>
      </c>
      <c r="B3" s="55"/>
      <c r="C3" s="55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t="18.75" x14ac:dyDescent="0.3">
      <c r="A4" s="55" t="s">
        <v>123</v>
      </c>
      <c r="B4" s="55"/>
      <c r="C4" s="55"/>
      <c r="D4" s="5" t="s">
        <v>3</v>
      </c>
    </row>
    <row r="5" spans="1:14" x14ac:dyDescent="0.25">
      <c r="A5" s="54" t="s">
        <v>4</v>
      </c>
      <c r="B5" s="54"/>
      <c r="C5" s="54"/>
      <c r="D5" s="6" t="s">
        <v>5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6</v>
      </c>
      <c r="B7" s="43" t="s">
        <v>7</v>
      </c>
      <c r="C7" s="43" t="s">
        <v>8</v>
      </c>
    </row>
    <row r="8" spans="1:14" x14ac:dyDescent="0.25">
      <c r="A8" s="1" t="s">
        <v>9</v>
      </c>
      <c r="B8" s="7"/>
      <c r="C8" s="7"/>
    </row>
    <row r="9" spans="1:14" x14ac:dyDescent="0.25">
      <c r="A9" s="2" t="s">
        <v>10</v>
      </c>
      <c r="B9" s="8">
        <f>SUM(B10:B14)</f>
        <v>202240425</v>
      </c>
      <c r="C9" s="8">
        <f>SUM(C10:C14)</f>
        <v>197136324.68000001</v>
      </c>
    </row>
    <row r="10" spans="1:14" x14ac:dyDescent="0.25">
      <c r="A10" s="4" t="s">
        <v>11</v>
      </c>
      <c r="B10" s="25">
        <v>157692775</v>
      </c>
      <c r="C10" s="25">
        <v>148114992.37</v>
      </c>
    </row>
    <row r="11" spans="1:14" x14ac:dyDescent="0.25">
      <c r="A11" s="4" t="s">
        <v>12</v>
      </c>
      <c r="B11" s="26">
        <v>19210934</v>
      </c>
      <c r="C11" s="26">
        <v>29304462.5</v>
      </c>
    </row>
    <row r="12" spans="1:14" x14ac:dyDescent="0.25">
      <c r="A12" s="4" t="s">
        <v>13</v>
      </c>
      <c r="B12" s="26"/>
      <c r="C12" s="26"/>
    </row>
    <row r="13" spans="1:14" x14ac:dyDescent="0.25">
      <c r="A13" s="4" t="s">
        <v>14</v>
      </c>
      <c r="B13" s="26">
        <v>7820000</v>
      </c>
      <c r="C13" s="26"/>
    </row>
    <row r="14" spans="1:14" x14ac:dyDescent="0.25">
      <c r="A14" s="4" t="s">
        <v>15</v>
      </c>
      <c r="B14" s="26">
        <v>17516716</v>
      </c>
      <c r="C14" s="26">
        <v>19716869.809999999</v>
      </c>
    </row>
    <row r="15" spans="1:14" x14ac:dyDescent="0.25">
      <c r="A15" s="2" t="s">
        <v>16</v>
      </c>
      <c r="B15" s="8">
        <f>SUM(B16:B24)</f>
        <v>45718000</v>
      </c>
      <c r="C15" s="8">
        <f>SUM(C16:C24)</f>
        <v>46810509.160000004</v>
      </c>
    </row>
    <row r="16" spans="1:14" x14ac:dyDescent="0.25">
      <c r="A16" s="4" t="s">
        <v>17</v>
      </c>
      <c r="B16" s="26">
        <v>10746608</v>
      </c>
      <c r="C16" s="26">
        <v>12821889.720000001</v>
      </c>
    </row>
    <row r="17" spans="1:23" x14ac:dyDescent="0.25">
      <c r="A17" s="4" t="s">
        <v>18</v>
      </c>
      <c r="B17" s="26">
        <v>39000</v>
      </c>
      <c r="C17" s="26">
        <v>309000</v>
      </c>
    </row>
    <row r="18" spans="1:23" x14ac:dyDescent="0.25">
      <c r="A18" s="4" t="s">
        <v>19</v>
      </c>
      <c r="B18" s="26">
        <v>1276000</v>
      </c>
      <c r="C18" s="26">
        <v>424920.39</v>
      </c>
    </row>
    <row r="19" spans="1:23" ht="18" customHeight="1" x14ac:dyDescent="0.25">
      <c r="A19" s="4" t="s">
        <v>20</v>
      </c>
      <c r="B19" s="26"/>
      <c r="C19" s="26">
        <v>176079.61</v>
      </c>
    </row>
    <row r="20" spans="1:23" x14ac:dyDescent="0.25">
      <c r="A20" s="4" t="s">
        <v>21</v>
      </c>
      <c r="B20" s="26">
        <v>4971392</v>
      </c>
      <c r="C20" s="26">
        <v>5169827.8899999997</v>
      </c>
    </row>
    <row r="21" spans="1:23" x14ac:dyDescent="0.25">
      <c r="A21" s="4" t="s">
        <v>22</v>
      </c>
      <c r="B21" s="26">
        <v>1750000</v>
      </c>
      <c r="C21" s="26">
        <v>2167577.48</v>
      </c>
    </row>
    <row r="22" spans="1:23" x14ac:dyDescent="0.25">
      <c r="A22" s="4" t="s">
        <v>23</v>
      </c>
      <c r="B22" s="26">
        <v>14220000</v>
      </c>
      <c r="C22" s="26">
        <v>7926999.54</v>
      </c>
    </row>
    <row r="23" spans="1:23" x14ac:dyDescent="0.25">
      <c r="A23" s="4" t="s">
        <v>24</v>
      </c>
      <c r="B23" s="26">
        <v>8498000</v>
      </c>
      <c r="C23" s="26">
        <v>15638183.57</v>
      </c>
    </row>
    <row r="24" spans="1:23" x14ac:dyDescent="0.25">
      <c r="A24" s="4" t="s">
        <v>25</v>
      </c>
      <c r="B24" s="26">
        <v>4217000</v>
      </c>
      <c r="C24" s="26">
        <v>2176030.96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26</v>
      </c>
      <c r="B25" s="8">
        <f>SUM(B26:B34)</f>
        <v>7863772</v>
      </c>
      <c r="C25" s="8">
        <f>SUM(C26:C34)</f>
        <v>11003522.34</v>
      </c>
    </row>
    <row r="26" spans="1:23" x14ac:dyDescent="0.25">
      <c r="A26" s="4" t="s">
        <v>27</v>
      </c>
      <c r="B26" s="26">
        <v>533434</v>
      </c>
      <c r="C26" s="26">
        <v>480000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28</v>
      </c>
      <c r="B27" s="26"/>
      <c r="C27" s="26">
        <v>331000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29</v>
      </c>
      <c r="B28" s="26">
        <v>268000</v>
      </c>
      <c r="C28" s="26">
        <v>619862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30</v>
      </c>
      <c r="B29" s="26">
        <v>252320</v>
      </c>
      <c r="C29" s="26">
        <v>204112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31</v>
      </c>
      <c r="B30" s="26"/>
      <c r="C30" s="26">
        <v>15000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32</v>
      </c>
      <c r="B31" s="26">
        <v>50696</v>
      </c>
      <c r="C31" s="26">
        <v>11737.19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33</v>
      </c>
      <c r="B32" s="26">
        <v>4700000</v>
      </c>
      <c r="C32" s="26">
        <v>4865000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35</v>
      </c>
      <c r="B34" s="26">
        <v>2059322</v>
      </c>
      <c r="C34" s="26">
        <v>4476811.1500000004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36</v>
      </c>
      <c r="B35" s="8">
        <f>SUM(B36:B42)</f>
        <v>0</v>
      </c>
      <c r="C35" s="8">
        <f>SUM(C36:C50)</f>
        <v>1190000</v>
      </c>
    </row>
    <row r="36" spans="1:23" x14ac:dyDescent="0.25">
      <c r="A36" s="4" t="s">
        <v>37</v>
      </c>
      <c r="B36" s="12"/>
      <c r="C36" s="12">
        <v>1190000</v>
      </c>
    </row>
    <row r="37" spans="1:23" x14ac:dyDescent="0.25">
      <c r="A37" s="4" t="s">
        <v>38</v>
      </c>
      <c r="B37" s="12"/>
      <c r="C37" s="12"/>
    </row>
    <row r="38" spans="1:23" x14ac:dyDescent="0.25">
      <c r="A38" s="4" t="s">
        <v>39</v>
      </c>
      <c r="B38" s="12"/>
      <c r="C38" s="12"/>
    </row>
    <row r="39" spans="1:23" x14ac:dyDescent="0.25">
      <c r="A39" s="4" t="s">
        <v>40</v>
      </c>
      <c r="B39" s="12"/>
      <c r="C39" s="12"/>
    </row>
    <row r="40" spans="1:23" x14ac:dyDescent="0.25">
      <c r="A40" s="4" t="s">
        <v>41</v>
      </c>
      <c r="B40" s="12"/>
      <c r="C40" s="12"/>
    </row>
    <row r="41" spans="1:23" x14ac:dyDescent="0.25">
      <c r="A41" s="4" t="s">
        <v>42</v>
      </c>
      <c r="B41" s="12"/>
      <c r="C41" s="12"/>
    </row>
    <row r="42" spans="1:23" x14ac:dyDescent="0.25">
      <c r="A42" s="4" t="s">
        <v>43</v>
      </c>
      <c r="B42" s="12"/>
      <c r="C42" s="12"/>
    </row>
    <row r="43" spans="1:23" x14ac:dyDescent="0.25">
      <c r="A43" s="2" t="s">
        <v>44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45</v>
      </c>
      <c r="B44" s="12"/>
      <c r="C44" s="12"/>
    </row>
    <row r="45" spans="1:23" x14ac:dyDescent="0.25">
      <c r="A45" s="4" t="s">
        <v>46</v>
      </c>
      <c r="B45" s="12"/>
      <c r="C45" s="12"/>
    </row>
    <row r="46" spans="1:23" x14ac:dyDescent="0.25">
      <c r="A46" s="4" t="s">
        <v>47</v>
      </c>
      <c r="B46" s="12"/>
      <c r="C46" s="12"/>
    </row>
    <row r="47" spans="1:23" x14ac:dyDescent="0.25">
      <c r="A47" s="4" t="s">
        <v>48</v>
      </c>
      <c r="B47" s="12"/>
      <c r="C47" s="12"/>
    </row>
    <row r="48" spans="1:23" x14ac:dyDescent="0.25">
      <c r="A48" s="4" t="s">
        <v>49</v>
      </c>
      <c r="B48" s="12"/>
      <c r="C48" s="12"/>
    </row>
    <row r="49" spans="1:24" x14ac:dyDescent="0.25">
      <c r="A49" s="4" t="s">
        <v>50</v>
      </c>
      <c r="B49" s="12"/>
      <c r="C49" s="12"/>
    </row>
    <row r="50" spans="1:24" x14ac:dyDescent="0.25">
      <c r="A50" s="4" t="s">
        <v>51</v>
      </c>
      <c r="B50" s="12"/>
      <c r="C50" s="12"/>
    </row>
    <row r="51" spans="1:24" x14ac:dyDescent="0.25">
      <c r="A51" s="2" t="s">
        <v>52</v>
      </c>
      <c r="B51" s="8">
        <f>SUM(B52:B60)</f>
        <v>13510898</v>
      </c>
      <c r="C51" s="8">
        <f>SUM(C52:C60)</f>
        <v>10933256.82</v>
      </c>
    </row>
    <row r="52" spans="1:24" x14ac:dyDescent="0.25">
      <c r="A52" s="4" t="s">
        <v>53</v>
      </c>
      <c r="B52" s="26">
        <v>6109837</v>
      </c>
      <c r="C52" s="26">
        <v>6742952.7599999998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54</v>
      </c>
      <c r="B53" s="26">
        <v>764091</v>
      </c>
      <c r="C53" s="26">
        <v>1440075.78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55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56</v>
      </c>
      <c r="B55" s="26">
        <v>3000000</v>
      </c>
      <c r="C55" s="26">
        <v>222003.48</v>
      </c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57</v>
      </c>
      <c r="B56" s="26">
        <v>136970</v>
      </c>
      <c r="C56" s="26">
        <v>2528224.7999999998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59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60</v>
      </c>
      <c r="B59" s="26">
        <v>3500000</v>
      </c>
      <c r="C59" s="26"/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61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62</v>
      </c>
      <c r="B61" s="8">
        <v>0</v>
      </c>
      <c r="C61" s="9">
        <v>0</v>
      </c>
    </row>
    <row r="62" spans="1:24" x14ac:dyDescent="0.25">
      <c r="A62" s="4" t="s">
        <v>63</v>
      </c>
      <c r="B62" s="12"/>
      <c r="C62" s="9"/>
    </row>
    <row r="63" spans="1:24" x14ac:dyDescent="0.25">
      <c r="A63" s="4" t="s">
        <v>64</v>
      </c>
      <c r="B63" s="12"/>
      <c r="C63" s="9"/>
    </row>
    <row r="64" spans="1:24" x14ac:dyDescent="0.25">
      <c r="A64" s="4" t="s">
        <v>65</v>
      </c>
      <c r="B64" s="12"/>
      <c r="C64" s="9"/>
    </row>
    <row r="65" spans="1:3" ht="30" x14ac:dyDescent="0.25">
      <c r="A65" s="4" t="s">
        <v>66</v>
      </c>
      <c r="B65" s="12"/>
      <c r="C65" s="9"/>
    </row>
    <row r="66" spans="1:3" x14ac:dyDescent="0.25">
      <c r="A66" s="2" t="s">
        <v>67</v>
      </c>
      <c r="B66" s="8">
        <v>0</v>
      </c>
      <c r="C66" s="9">
        <v>0</v>
      </c>
    </row>
    <row r="67" spans="1:3" x14ac:dyDescent="0.25">
      <c r="A67" s="4" t="s">
        <v>68</v>
      </c>
      <c r="B67" s="12"/>
      <c r="C67" s="9"/>
    </row>
    <row r="68" spans="1:3" x14ac:dyDescent="0.25">
      <c r="A68" s="4" t="s">
        <v>69</v>
      </c>
      <c r="B68" s="12"/>
      <c r="C68" s="9"/>
    </row>
    <row r="69" spans="1:3" x14ac:dyDescent="0.25">
      <c r="A69" s="2" t="s">
        <v>70</v>
      </c>
      <c r="B69" s="8"/>
      <c r="C69" s="9"/>
    </row>
    <row r="70" spans="1:3" x14ac:dyDescent="0.25">
      <c r="A70" s="4" t="s">
        <v>71</v>
      </c>
      <c r="B70" s="12"/>
      <c r="C70" s="9"/>
    </row>
    <row r="71" spans="1:3" x14ac:dyDescent="0.25">
      <c r="A71" s="4" t="s">
        <v>72</v>
      </c>
      <c r="B71" s="12"/>
      <c r="C71" s="9"/>
    </row>
    <row r="72" spans="1:3" x14ac:dyDescent="0.25">
      <c r="A72" s="4" t="s">
        <v>73</v>
      </c>
      <c r="B72" s="12"/>
      <c r="C72" s="9"/>
    </row>
    <row r="73" spans="1:3" x14ac:dyDescent="0.25">
      <c r="A73" s="40" t="s">
        <v>74</v>
      </c>
      <c r="B73" s="39">
        <f>B9+B15+B25+B35+B51</f>
        <v>269333095</v>
      </c>
      <c r="C73" s="39">
        <f>C9+C15+C25+C35+C51</f>
        <v>267073613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75</v>
      </c>
      <c r="B75" s="19">
        <v>0</v>
      </c>
      <c r="C75" s="20">
        <v>0</v>
      </c>
    </row>
    <row r="76" spans="1:3" x14ac:dyDescent="0.25">
      <c r="A76" s="2" t="s">
        <v>76</v>
      </c>
      <c r="B76" s="19">
        <v>0</v>
      </c>
      <c r="C76" s="20">
        <v>0</v>
      </c>
    </row>
    <row r="77" spans="1:3" x14ac:dyDescent="0.25">
      <c r="A77" s="4" t="s">
        <v>77</v>
      </c>
      <c r="B77" s="12"/>
      <c r="C77" s="9"/>
    </row>
    <row r="78" spans="1:3" x14ac:dyDescent="0.25">
      <c r="A78" s="4" t="s">
        <v>78</v>
      </c>
      <c r="B78" s="12"/>
      <c r="C78" s="9"/>
    </row>
    <row r="79" spans="1:3" x14ac:dyDescent="0.25">
      <c r="A79" s="2" t="s">
        <v>79</v>
      </c>
      <c r="B79" s="8">
        <v>0</v>
      </c>
      <c r="C79" s="9">
        <v>0</v>
      </c>
    </row>
    <row r="80" spans="1:3" x14ac:dyDescent="0.25">
      <c r="A80" s="4" t="s">
        <v>80</v>
      </c>
      <c r="B80" s="12"/>
      <c r="C80" s="9"/>
    </row>
    <row r="81" spans="1:3" x14ac:dyDescent="0.25">
      <c r="A81" s="4" t="s">
        <v>81</v>
      </c>
      <c r="B81" s="12"/>
      <c r="C81" s="9"/>
    </row>
    <row r="82" spans="1:3" x14ac:dyDescent="0.25">
      <c r="A82" s="2" t="s">
        <v>82</v>
      </c>
      <c r="B82" s="8">
        <v>0</v>
      </c>
      <c r="C82" s="9">
        <v>0</v>
      </c>
    </row>
    <row r="83" spans="1:3" x14ac:dyDescent="0.25">
      <c r="A83" s="4" t="s">
        <v>83</v>
      </c>
      <c r="B83" s="12"/>
      <c r="C83" s="9"/>
    </row>
    <row r="84" spans="1:3" x14ac:dyDescent="0.25">
      <c r="A84" s="38" t="s">
        <v>84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85</v>
      </c>
      <c r="B86" s="39">
        <f>SUM(B9+B15+B25+B35+B51)</f>
        <v>269333095</v>
      </c>
      <c r="C86" s="39">
        <f>SUM(C9+C15+C25+C35+C51)</f>
        <v>267073613</v>
      </c>
    </row>
    <row r="87" spans="1:3" x14ac:dyDescent="0.25">
      <c r="A87" t="s">
        <v>86</v>
      </c>
      <c r="B87" s="9" t="s">
        <v>87</v>
      </c>
      <c r="C87" s="9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14" t="s">
        <v>116</v>
      </c>
      <c r="B94" s="14" t="s">
        <v>121</v>
      </c>
    </row>
    <row r="95" spans="1:3" x14ac:dyDescent="0.25">
      <c r="A95" t="s">
        <v>113</v>
      </c>
      <c r="B95" t="s">
        <v>92</v>
      </c>
    </row>
    <row r="97" spans="1:28" x14ac:dyDescent="0.25">
      <c r="A97" s="57" t="s">
        <v>93</v>
      </c>
      <c r="B97" s="57"/>
      <c r="C97" s="57"/>
    </row>
    <row r="98" spans="1:28" x14ac:dyDescent="0.25">
      <c r="A98" s="22"/>
      <c r="B98" s="22"/>
      <c r="C98" s="22"/>
      <c r="AA98" s="11"/>
    </row>
    <row r="99" spans="1:28" x14ac:dyDescent="0.25">
      <c r="A99" s="22"/>
      <c r="B99" s="32"/>
      <c r="C99" s="22"/>
    </row>
    <row r="100" spans="1:28" x14ac:dyDescent="0.25">
      <c r="A100" s="21"/>
      <c r="B100" s="21"/>
      <c r="C100" s="21"/>
      <c r="AA100" s="9"/>
    </row>
    <row r="101" spans="1:28" x14ac:dyDescent="0.25">
      <c r="A101" s="18" t="s">
        <v>94</v>
      </c>
      <c r="B101" s="18"/>
      <c r="C101" s="18"/>
      <c r="AA101" s="9"/>
    </row>
    <row r="102" spans="1:28" x14ac:dyDescent="0.25">
      <c r="A102" s="58" t="s">
        <v>122</v>
      </c>
      <c r="B102" s="58"/>
      <c r="C102" s="58"/>
      <c r="AA102" s="9"/>
    </row>
    <row r="103" spans="1:28" x14ac:dyDescent="0.25">
      <c r="A103" s="57" t="s">
        <v>114</v>
      </c>
      <c r="B103" s="57"/>
      <c r="C103" s="57"/>
    </row>
    <row r="104" spans="1:28" x14ac:dyDescent="0.25">
      <c r="AA104" s="11"/>
    </row>
    <row r="105" spans="1:28" x14ac:dyDescent="0.25">
      <c r="C105" s="11"/>
    </row>
    <row r="106" spans="1:28" ht="16.5" x14ac:dyDescent="0.3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</row>
  </sheetData>
  <mergeCells count="13">
    <mergeCell ref="A106:AB106"/>
    <mergeCell ref="J3:L3"/>
    <mergeCell ref="M3:N3"/>
    <mergeCell ref="A97:C97"/>
    <mergeCell ref="A102:C102"/>
    <mergeCell ref="A103:C103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zoomScale="84" zoomScaleNormal="84" workbookViewId="0">
      <selection sqref="A1:P1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8.14062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15.5703125" customWidth="1"/>
    <col min="20" max="26" width="6" bestFit="1" customWidth="1"/>
    <col min="27" max="28" width="7" bestFit="1" customWidth="1"/>
  </cols>
  <sheetData>
    <row r="1" spans="1:28" ht="18.75" customHeigh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5"/>
    </row>
    <row r="2" spans="1:28" ht="18.75" customHeight="1" x14ac:dyDescent="0.3">
      <c r="A2" s="60" t="s">
        <v>95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5"/>
    </row>
    <row r="3" spans="1:28" ht="15.75" customHeight="1" x14ac:dyDescent="0.25">
      <c r="A3" s="55" t="s">
        <v>96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"/>
    </row>
    <row r="4" spans="1:28" ht="15.75" x14ac:dyDescent="0.25">
      <c r="A4" s="55" t="s">
        <v>119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"/>
    </row>
    <row r="5" spans="1:28" x14ac:dyDescent="0.25">
      <c r="A5" s="54" t="s">
        <v>97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6"/>
    </row>
    <row r="6" spans="1:28" ht="15" customHeight="1" x14ac:dyDescent="0.25">
      <c r="D6" s="11"/>
      <c r="Q6" s="6"/>
    </row>
    <row r="7" spans="1:28" ht="31.5" x14ac:dyDescent="0.25">
      <c r="A7" s="42" t="s">
        <v>6</v>
      </c>
      <c r="B7" s="43" t="s">
        <v>117</v>
      </c>
      <c r="C7" s="43" t="s">
        <v>118</v>
      </c>
      <c r="D7" s="43" t="s">
        <v>98</v>
      </c>
      <c r="E7" s="43" t="s">
        <v>99</v>
      </c>
      <c r="F7" s="43" t="s">
        <v>100</v>
      </c>
      <c r="G7" s="43" t="s">
        <v>101</v>
      </c>
      <c r="H7" s="43" t="s">
        <v>102</v>
      </c>
      <c r="I7" s="43" t="s">
        <v>103</v>
      </c>
      <c r="J7" s="43" t="s">
        <v>104</v>
      </c>
      <c r="K7" s="43" t="s">
        <v>105</v>
      </c>
      <c r="L7" s="43" t="s">
        <v>106</v>
      </c>
      <c r="M7" s="43" t="s">
        <v>107</v>
      </c>
      <c r="N7" s="43" t="s">
        <v>108</v>
      </c>
      <c r="O7" s="43" t="s">
        <v>109</v>
      </c>
      <c r="P7" s="43" t="s">
        <v>110</v>
      </c>
      <c r="AA7" s="11"/>
      <c r="AB7" s="11"/>
    </row>
    <row r="8" spans="1:28" x14ac:dyDescent="0.25">
      <c r="A8" s="1" t="s">
        <v>9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10</v>
      </c>
      <c r="B9" s="8">
        <f>B10+B11+B13+B14</f>
        <v>202240425</v>
      </c>
      <c r="C9" s="8">
        <f>C10+C11+C13+C14</f>
        <v>197136324.68000001</v>
      </c>
      <c r="D9" s="8">
        <f>SUM(D10:D14)</f>
        <v>8905700.7899999991</v>
      </c>
      <c r="E9" s="8">
        <f t="shared" ref="E9:I9" si="0">SUM(E10:E14)</f>
        <v>9235771.9800000004</v>
      </c>
      <c r="F9" s="8">
        <f t="shared" si="0"/>
        <v>13531511.060000001</v>
      </c>
      <c r="G9" s="8">
        <f t="shared" si="0"/>
        <v>15270347.300000001</v>
      </c>
      <c r="H9" s="8">
        <f t="shared" si="0"/>
        <v>13513340.99</v>
      </c>
      <c r="I9" s="8">
        <f t="shared" si="0"/>
        <v>10815405.51</v>
      </c>
      <c r="J9" s="8">
        <f>SUM(J10:J14)</f>
        <v>14419321.210000001</v>
      </c>
      <c r="K9" s="8">
        <f t="shared" ref="K9:O9" si="1">+K10+K11+K12+K13+K14</f>
        <v>10365517.74</v>
      </c>
      <c r="L9" s="8">
        <f t="shared" si="1"/>
        <v>10361762.82</v>
      </c>
      <c r="M9" s="8">
        <f t="shared" si="1"/>
        <v>24506976.659999996</v>
      </c>
      <c r="N9" s="8">
        <f t="shared" si="1"/>
        <v>12735298.860000001</v>
      </c>
      <c r="O9" s="8">
        <f t="shared" si="1"/>
        <v>33525775.260000002</v>
      </c>
      <c r="P9" s="8">
        <f>SUM(D9:O9)</f>
        <v>177186730.18000001</v>
      </c>
      <c r="Q9" s="11">
        <f>P9-143660954.92</f>
        <v>33525775.26000002</v>
      </c>
      <c r="S9" s="10"/>
    </row>
    <row r="10" spans="1:28" s="14" customFormat="1" x14ac:dyDescent="0.25">
      <c r="A10" s="28" t="s">
        <v>11</v>
      </c>
      <c r="B10" s="25">
        <v>157692775</v>
      </c>
      <c r="C10" s="25">
        <v>148114992.37</v>
      </c>
      <c r="D10" s="8">
        <v>7426600</v>
      </c>
      <c r="E10" s="8">
        <v>7713900</v>
      </c>
      <c r="F10" s="8">
        <v>11550878.26</v>
      </c>
      <c r="G10" s="29">
        <v>8400000</v>
      </c>
      <c r="H10" s="29">
        <v>9718296.0999999996</v>
      </c>
      <c r="I10" s="29">
        <v>9107500</v>
      </c>
      <c r="J10" s="29">
        <v>12288947.470000001</v>
      </c>
      <c r="K10" s="29">
        <v>8739473.3000000007</v>
      </c>
      <c r="L10" s="29">
        <v>8723150</v>
      </c>
      <c r="M10" s="29">
        <v>13752806.789999999</v>
      </c>
      <c r="N10" s="29">
        <v>10786299.050000001</v>
      </c>
      <c r="O10" s="8">
        <v>22283203.32</v>
      </c>
      <c r="P10" s="8">
        <f t="shared" ref="P10:P73" si="2">SUM(D10:O10)</f>
        <v>130491054.28999999</v>
      </c>
    </row>
    <row r="11" spans="1:28" x14ac:dyDescent="0.25">
      <c r="A11" s="4" t="s">
        <v>12</v>
      </c>
      <c r="B11" s="26">
        <v>19210934</v>
      </c>
      <c r="C11" s="26">
        <v>29304462.5</v>
      </c>
      <c r="D11" s="12">
        <v>355000</v>
      </c>
      <c r="E11" s="12">
        <v>355000</v>
      </c>
      <c r="F11" s="9">
        <v>330000</v>
      </c>
      <c r="G11" s="9">
        <v>5595402.7599999998</v>
      </c>
      <c r="H11" s="9">
        <v>2415400</v>
      </c>
      <c r="I11" s="9">
        <v>330000</v>
      </c>
      <c r="J11" s="9">
        <v>318750</v>
      </c>
      <c r="K11" s="9">
        <v>317500</v>
      </c>
      <c r="L11" s="9">
        <v>317500</v>
      </c>
      <c r="M11" s="9">
        <v>8673145.8300000001</v>
      </c>
      <c r="N11" s="9">
        <v>317500</v>
      </c>
      <c r="O11" s="8">
        <v>9154450</v>
      </c>
      <c r="P11" s="27">
        <f t="shared" si="2"/>
        <v>28479648.59</v>
      </c>
    </row>
    <row r="12" spans="1:28" ht="30" x14ac:dyDescent="0.25">
      <c r="A12" s="4" t="s">
        <v>13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14</v>
      </c>
      <c r="B13" s="26">
        <v>7820000</v>
      </c>
      <c r="C13" s="26"/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15</v>
      </c>
      <c r="B14" s="26">
        <v>17516716</v>
      </c>
      <c r="C14" s="26">
        <v>19716869.809999999</v>
      </c>
      <c r="D14" s="12">
        <v>1124100.79</v>
      </c>
      <c r="E14" s="12">
        <v>1166871.98</v>
      </c>
      <c r="F14" s="12">
        <v>1650632.8</v>
      </c>
      <c r="G14" s="12">
        <v>1274944.54</v>
      </c>
      <c r="H14" s="12">
        <v>1379644.89</v>
      </c>
      <c r="I14" s="12">
        <v>1377905.51</v>
      </c>
      <c r="J14" s="12">
        <v>1811623.74</v>
      </c>
      <c r="K14" s="12">
        <v>1308544.44</v>
      </c>
      <c r="L14" s="12">
        <v>1321112.82</v>
      </c>
      <c r="M14" s="12">
        <v>2081024.04</v>
      </c>
      <c r="N14" s="12">
        <v>1631499.81</v>
      </c>
      <c r="O14" s="12">
        <v>2088121.94</v>
      </c>
      <c r="P14" s="27">
        <f t="shared" si="2"/>
        <v>18216027.300000001</v>
      </c>
    </row>
    <row r="15" spans="1:28" x14ac:dyDescent="0.25">
      <c r="A15" s="2" t="s">
        <v>16</v>
      </c>
      <c r="B15" s="25">
        <f>B16+B17+B18+B19+B20+B21+B22+B23+B24</f>
        <v>45718000</v>
      </c>
      <c r="C15" s="25">
        <f>C16+C17+C18+C19+C20+C21+C22+C23+C24</f>
        <v>46810509.160000004</v>
      </c>
      <c r="D15" s="8">
        <f>SUM(D16:D24)</f>
        <v>1304147.04</v>
      </c>
      <c r="E15" s="8">
        <f t="shared" ref="E15" si="3">SUM(E16:E24)</f>
        <v>628335.68999999994</v>
      </c>
      <c r="F15" s="8">
        <f>SUM(F16:F24)</f>
        <v>2287958.7399999998</v>
      </c>
      <c r="G15" s="8">
        <f t="shared" ref="G15:J15" si="4">SUM(G16:G24)</f>
        <v>1540319.53</v>
      </c>
      <c r="H15" s="8">
        <f t="shared" si="4"/>
        <v>1727327.77</v>
      </c>
      <c r="I15" s="8">
        <f t="shared" si="4"/>
        <v>2499604.25</v>
      </c>
      <c r="J15" s="8">
        <f t="shared" si="4"/>
        <v>1838359.6800000002</v>
      </c>
      <c r="K15" s="8">
        <f t="shared" ref="K15:O15" si="5">SUM(K16:K24)</f>
        <v>2913173.2800000003</v>
      </c>
      <c r="L15" s="8">
        <f t="shared" si="5"/>
        <v>2291204.69</v>
      </c>
      <c r="M15" s="8">
        <f t="shared" si="5"/>
        <v>1636226.5399999998</v>
      </c>
      <c r="N15" s="8">
        <f t="shared" si="5"/>
        <v>4178665.2600000002</v>
      </c>
      <c r="O15" s="8">
        <f t="shared" si="5"/>
        <v>10189050.73</v>
      </c>
      <c r="P15" s="8">
        <f>SUM(D15:O15)</f>
        <v>33034373.200000003</v>
      </c>
    </row>
    <row r="16" spans="1:28" x14ac:dyDescent="0.25">
      <c r="A16" s="4" t="s">
        <v>17</v>
      </c>
      <c r="B16" s="26">
        <v>10746608</v>
      </c>
      <c r="C16" s="26">
        <v>12821889.720000001</v>
      </c>
      <c r="D16" s="9">
        <v>1182731.74</v>
      </c>
      <c r="E16" s="12">
        <v>607018.99</v>
      </c>
      <c r="F16" s="9">
        <v>1338503.3799999999</v>
      </c>
      <c r="G16" s="9">
        <v>702809.91</v>
      </c>
      <c r="H16" s="9">
        <v>741221.34</v>
      </c>
      <c r="I16" s="9">
        <v>1063163.8700000001</v>
      </c>
      <c r="J16" s="9">
        <v>814364.14</v>
      </c>
      <c r="K16" s="9">
        <v>1320776.29</v>
      </c>
      <c r="L16" s="12">
        <v>957267.82</v>
      </c>
      <c r="M16" s="9">
        <v>1166851.2</v>
      </c>
      <c r="N16" s="9">
        <v>434638.32</v>
      </c>
      <c r="O16" s="9">
        <v>979767.78</v>
      </c>
      <c r="P16" s="27">
        <f>SUM(D16:O16)</f>
        <v>11309114.779999999</v>
      </c>
    </row>
    <row r="17" spans="1:17" ht="30" x14ac:dyDescent="0.25">
      <c r="A17" s="4" t="s">
        <v>18</v>
      </c>
      <c r="B17" s="26">
        <v>39000</v>
      </c>
      <c r="C17" s="26">
        <v>309000</v>
      </c>
      <c r="D17" s="8"/>
      <c r="E17" s="12"/>
      <c r="F17" s="30">
        <v>14691</v>
      </c>
      <c r="G17" s="9"/>
      <c r="H17" s="9"/>
      <c r="I17" s="30">
        <v>15222</v>
      </c>
      <c r="J17" s="9"/>
      <c r="K17" s="30">
        <v>79060</v>
      </c>
      <c r="L17" s="30">
        <v>6000.3</v>
      </c>
      <c r="M17" s="30">
        <v>24128.639999999999</v>
      </c>
      <c r="N17" s="30">
        <v>43524.3</v>
      </c>
      <c r="O17" s="30">
        <v>67260</v>
      </c>
      <c r="P17" s="27">
        <f t="shared" si="2"/>
        <v>249886.24</v>
      </c>
    </row>
    <row r="18" spans="1:17" x14ac:dyDescent="0.25">
      <c r="A18" s="4" t="s">
        <v>19</v>
      </c>
      <c r="B18" s="26">
        <v>1276000</v>
      </c>
      <c r="C18" s="26">
        <v>424920.39</v>
      </c>
      <c r="D18" s="8"/>
      <c r="E18" s="12"/>
      <c r="F18" s="9"/>
      <c r="G18" s="9"/>
      <c r="H18" s="9"/>
      <c r="I18" s="9"/>
      <c r="J18" s="9"/>
      <c r="K18" s="9"/>
      <c r="L18" s="9"/>
      <c r="M18" s="9">
        <v>125037</v>
      </c>
      <c r="N18" s="9"/>
      <c r="O18" s="9"/>
      <c r="P18" s="27">
        <f t="shared" si="2"/>
        <v>125037</v>
      </c>
    </row>
    <row r="19" spans="1:17" ht="18" customHeight="1" x14ac:dyDescent="0.25">
      <c r="A19" s="4" t="s">
        <v>20</v>
      </c>
      <c r="B19" s="26"/>
      <c r="C19" s="26">
        <v>176079.61</v>
      </c>
      <c r="D19" s="8"/>
      <c r="E19" s="12"/>
      <c r="F19" s="9"/>
      <c r="G19" s="9"/>
      <c r="H19" s="9">
        <v>30000</v>
      </c>
      <c r="I19" s="9">
        <v>49987.15</v>
      </c>
      <c r="J19" s="9"/>
      <c r="K19" s="9"/>
      <c r="L19" s="9"/>
      <c r="M19" s="9"/>
      <c r="N19" s="9"/>
      <c r="O19" s="9">
        <v>96092.46</v>
      </c>
      <c r="P19" s="27">
        <f t="shared" si="2"/>
        <v>176079.61</v>
      </c>
    </row>
    <row r="20" spans="1:17" x14ac:dyDescent="0.25">
      <c r="A20" s="4" t="s">
        <v>21</v>
      </c>
      <c r="B20" s="26">
        <v>4971392</v>
      </c>
      <c r="C20" s="26">
        <v>5169827.8899999997</v>
      </c>
      <c r="D20" s="27">
        <v>36721.599999999999</v>
      </c>
      <c r="E20" s="12"/>
      <c r="F20" s="9">
        <v>252901.02</v>
      </c>
      <c r="G20" s="9">
        <v>36721.599999999999</v>
      </c>
      <c r="H20" s="9"/>
      <c r="I20" s="9">
        <v>575618.19999999995</v>
      </c>
      <c r="J20" s="9">
        <v>510000</v>
      </c>
      <c r="K20" s="9"/>
      <c r="L20" s="12">
        <v>1033480.38</v>
      </c>
      <c r="M20" s="9">
        <v>146886.39999999999</v>
      </c>
      <c r="N20" s="9">
        <v>1798486</v>
      </c>
      <c r="O20" s="9">
        <v>209451.04</v>
      </c>
      <c r="P20" s="27">
        <f>SUM(D20:O20)</f>
        <v>4600266.2399999993</v>
      </c>
    </row>
    <row r="21" spans="1:17" x14ac:dyDescent="0.25">
      <c r="A21" s="4" t="s">
        <v>22</v>
      </c>
      <c r="B21" s="26">
        <v>1750000</v>
      </c>
      <c r="C21" s="26">
        <v>2167577.48</v>
      </c>
      <c r="D21" s="27">
        <v>84693.7</v>
      </c>
      <c r="E21" s="12"/>
      <c r="F21" s="9">
        <v>85442.5</v>
      </c>
      <c r="G21" s="9">
        <v>592754.02</v>
      </c>
      <c r="H21" s="9">
        <v>225413.74</v>
      </c>
      <c r="I21" s="9">
        <v>36347.58</v>
      </c>
      <c r="J21" s="9">
        <v>131767.67000000001</v>
      </c>
      <c r="K21" s="9">
        <v>136527.06</v>
      </c>
      <c r="L21" s="9">
        <v>133711.89000000001</v>
      </c>
      <c r="M21" s="9">
        <v>134462.1</v>
      </c>
      <c r="N21" s="9">
        <v>135176.64000000001</v>
      </c>
      <c r="O21" s="9">
        <v>237741.79</v>
      </c>
      <c r="P21" s="27">
        <f t="shared" si="2"/>
        <v>1934038.6900000004</v>
      </c>
    </row>
    <row r="22" spans="1:17" ht="45" x14ac:dyDescent="0.25">
      <c r="A22" s="4" t="s">
        <v>23</v>
      </c>
      <c r="B22" s="26">
        <v>14220000</v>
      </c>
      <c r="C22" s="26">
        <v>7926999.54</v>
      </c>
      <c r="D22" s="8"/>
      <c r="E22" s="12">
        <v>21316.7</v>
      </c>
      <c r="F22" s="30">
        <v>386888</v>
      </c>
      <c r="G22" s="9"/>
      <c r="H22" s="30">
        <v>45938.75</v>
      </c>
      <c r="I22" s="30">
        <v>489782.95</v>
      </c>
      <c r="J22" s="30">
        <v>263650.84999999998</v>
      </c>
      <c r="K22" s="30">
        <v>5310</v>
      </c>
      <c r="L22" s="30">
        <v>60727.5</v>
      </c>
      <c r="M22" s="30">
        <v>26361.200000000001</v>
      </c>
      <c r="N22" s="30">
        <v>5310</v>
      </c>
      <c r="O22" s="30">
        <v>652942.19999999995</v>
      </c>
      <c r="P22" s="27">
        <f t="shared" si="2"/>
        <v>1958228.15</v>
      </c>
    </row>
    <row r="23" spans="1:17" ht="30" x14ac:dyDescent="0.25">
      <c r="A23" s="4" t="s">
        <v>24</v>
      </c>
      <c r="B23" s="26">
        <v>8498000</v>
      </c>
      <c r="C23" s="26">
        <v>15638183.57</v>
      </c>
      <c r="D23" s="8"/>
      <c r="E23" s="12"/>
      <c r="F23" s="9"/>
      <c r="G23" s="30">
        <v>193520</v>
      </c>
      <c r="H23" s="30">
        <v>240000</v>
      </c>
      <c r="I23" s="30">
        <v>227002.5</v>
      </c>
      <c r="J23" s="13"/>
      <c r="K23" s="30">
        <v>1088773.94</v>
      </c>
      <c r="L23" s="33">
        <v>54280</v>
      </c>
      <c r="M23" s="30">
        <v>12500</v>
      </c>
      <c r="N23" s="30">
        <v>1670080</v>
      </c>
      <c r="O23" s="30">
        <v>7705315</v>
      </c>
      <c r="P23" s="27">
        <f t="shared" si="2"/>
        <v>11191471.439999999</v>
      </c>
    </row>
    <row r="24" spans="1:17" ht="30" x14ac:dyDescent="0.25">
      <c r="A24" s="4" t="s">
        <v>25</v>
      </c>
      <c r="B24" s="26">
        <v>4217000</v>
      </c>
      <c r="C24" s="26">
        <v>2176030.96</v>
      </c>
      <c r="D24" s="8"/>
      <c r="E24" s="12"/>
      <c r="F24" s="30">
        <v>209532.84</v>
      </c>
      <c r="G24" s="30">
        <v>14514</v>
      </c>
      <c r="H24" s="30">
        <v>444753.94</v>
      </c>
      <c r="I24" s="30">
        <v>42480</v>
      </c>
      <c r="J24" s="30">
        <v>118577.02</v>
      </c>
      <c r="K24" s="30">
        <v>282725.99</v>
      </c>
      <c r="L24" s="12">
        <v>45736.800000000003</v>
      </c>
      <c r="M24" s="9"/>
      <c r="N24" s="30">
        <v>91450</v>
      </c>
      <c r="O24" s="30">
        <v>240480.46</v>
      </c>
      <c r="P24" s="27">
        <f t="shared" si="2"/>
        <v>1490251.05</v>
      </c>
    </row>
    <row r="25" spans="1:17" x14ac:dyDescent="0.25">
      <c r="A25" s="2" t="s">
        <v>26</v>
      </c>
      <c r="B25" s="25">
        <f>B26+B27+B28+B29+B30+B31+B32+B33+B34</f>
        <v>7863772</v>
      </c>
      <c r="C25" s="25">
        <f>C26+C27+C28+C29+C30+C31+C32+C33+C34</f>
        <v>11003522.34</v>
      </c>
      <c r="D25" s="8">
        <f>SUM(D26:D34)</f>
        <v>0</v>
      </c>
      <c r="E25" s="8">
        <f t="shared" ref="E25:O25" si="6">SUM(E26:E34)</f>
        <v>188360.55000000002</v>
      </c>
      <c r="F25" s="8">
        <f t="shared" si="6"/>
        <v>429524.46</v>
      </c>
      <c r="G25" s="8">
        <f t="shared" si="6"/>
        <v>44627.6</v>
      </c>
      <c r="H25" s="8">
        <f t="shared" si="6"/>
        <v>3268095.5300000003</v>
      </c>
      <c r="I25" s="8">
        <f t="shared" si="6"/>
        <v>713443.44</v>
      </c>
      <c r="J25" s="8">
        <f t="shared" si="6"/>
        <v>433002.02</v>
      </c>
      <c r="K25" s="8">
        <f t="shared" si="6"/>
        <v>892119.31</v>
      </c>
      <c r="L25" s="8">
        <f t="shared" si="6"/>
        <v>463288.88</v>
      </c>
      <c r="M25" s="8">
        <f t="shared" si="6"/>
        <v>421972.76</v>
      </c>
      <c r="N25" s="8">
        <f t="shared" si="6"/>
        <v>915992.31</v>
      </c>
      <c r="O25" s="8">
        <f t="shared" si="6"/>
        <v>2766948.4699999997</v>
      </c>
      <c r="P25" s="8">
        <f t="shared" si="2"/>
        <v>10537375.329999998</v>
      </c>
    </row>
    <row r="26" spans="1:17" ht="30" x14ac:dyDescent="0.25">
      <c r="A26" s="4" t="s">
        <v>27</v>
      </c>
      <c r="B26" s="26">
        <v>533434</v>
      </c>
      <c r="C26" s="26">
        <v>480000</v>
      </c>
      <c r="D26" s="12"/>
      <c r="E26" s="12">
        <v>96690.53</v>
      </c>
      <c r="F26" s="9"/>
      <c r="G26" s="30"/>
      <c r="H26" s="30">
        <v>52021.599999999999</v>
      </c>
      <c r="I26" s="30">
        <v>7800</v>
      </c>
      <c r="J26" s="30">
        <v>7200</v>
      </c>
      <c r="K26" s="33">
        <v>61164.14</v>
      </c>
      <c r="L26" s="30">
        <v>14850</v>
      </c>
      <c r="M26" s="30">
        <v>9720</v>
      </c>
      <c r="N26" s="36">
        <v>106631.01</v>
      </c>
      <c r="O26" s="36">
        <v>11400</v>
      </c>
      <c r="P26" s="27">
        <f t="shared" si="2"/>
        <v>367477.28</v>
      </c>
      <c r="Q26" s="11"/>
    </row>
    <row r="27" spans="1:17" x14ac:dyDescent="0.25">
      <c r="A27" s="4" t="s">
        <v>28</v>
      </c>
      <c r="B27" s="26"/>
      <c r="C27" s="26">
        <v>331000</v>
      </c>
      <c r="D27" s="12"/>
      <c r="E27" s="12"/>
      <c r="F27" s="12"/>
      <c r="G27" s="9"/>
      <c r="H27" s="9"/>
      <c r="I27" s="9">
        <v>48852</v>
      </c>
      <c r="J27" s="9"/>
      <c r="K27" s="9"/>
      <c r="L27" s="9"/>
      <c r="M27" s="13"/>
      <c r="N27" s="13"/>
      <c r="O27" s="13">
        <v>206229.14</v>
      </c>
      <c r="P27" s="27">
        <f t="shared" si="2"/>
        <v>255081.14</v>
      </c>
    </row>
    <row r="28" spans="1:17" ht="30" x14ac:dyDescent="0.25">
      <c r="A28" s="4" t="s">
        <v>29</v>
      </c>
      <c r="B28" s="26">
        <v>268000</v>
      </c>
      <c r="C28" s="26">
        <v>619862</v>
      </c>
      <c r="D28" s="16"/>
      <c r="E28" s="12">
        <v>77544.240000000005</v>
      </c>
      <c r="F28" s="12">
        <v>36587.99</v>
      </c>
      <c r="G28" s="30">
        <v>44627.6</v>
      </c>
      <c r="H28" s="30">
        <v>68743.210000000006</v>
      </c>
      <c r="I28" s="30"/>
      <c r="J28" s="30"/>
      <c r="K28" s="30">
        <v>168940.51</v>
      </c>
      <c r="L28" s="17"/>
      <c r="M28" s="17"/>
      <c r="N28" s="30">
        <v>82890.61</v>
      </c>
      <c r="O28" s="30">
        <v>60847.3</v>
      </c>
      <c r="P28" s="27">
        <f t="shared" si="2"/>
        <v>540181.46000000008</v>
      </c>
    </row>
    <row r="29" spans="1:17" x14ac:dyDescent="0.25">
      <c r="A29" s="4" t="s">
        <v>30</v>
      </c>
      <c r="B29" s="26">
        <v>252320</v>
      </c>
      <c r="C29" s="26">
        <v>204112</v>
      </c>
      <c r="D29" s="12"/>
      <c r="E29" s="12"/>
      <c r="F29" s="12">
        <v>58410.95</v>
      </c>
      <c r="G29" s="9"/>
      <c r="H29" s="9"/>
      <c r="I29" s="9"/>
      <c r="J29" s="9"/>
      <c r="K29" s="9">
        <v>71998.12</v>
      </c>
      <c r="L29" s="9"/>
      <c r="M29" s="9">
        <v>62252.76</v>
      </c>
      <c r="N29" s="9"/>
      <c r="O29" s="9"/>
      <c r="P29" s="27">
        <f t="shared" si="2"/>
        <v>192661.83</v>
      </c>
    </row>
    <row r="30" spans="1:17" ht="30" x14ac:dyDescent="0.25">
      <c r="A30" s="4" t="s">
        <v>31</v>
      </c>
      <c r="B30" s="26"/>
      <c r="C30" s="26">
        <v>15000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32</v>
      </c>
      <c r="B31" s="26">
        <v>50696</v>
      </c>
      <c r="C31" s="26">
        <v>11737.19</v>
      </c>
      <c r="D31" s="12"/>
      <c r="E31" s="12"/>
      <c r="F31" s="12"/>
      <c r="G31" s="9"/>
      <c r="H31" s="9"/>
      <c r="I31" s="9"/>
      <c r="J31" s="9"/>
      <c r="K31" s="9"/>
      <c r="L31" s="30">
        <v>2580.6999999999998</v>
      </c>
      <c r="M31" s="17"/>
      <c r="N31" s="9"/>
      <c r="O31" s="9"/>
      <c r="P31" s="27">
        <f t="shared" si="2"/>
        <v>2580.6999999999998</v>
      </c>
    </row>
    <row r="32" spans="1:17" ht="30" x14ac:dyDescent="0.25">
      <c r="A32" s="4" t="s">
        <v>33</v>
      </c>
      <c r="B32" s="26">
        <v>4700000</v>
      </c>
      <c r="C32" s="26">
        <v>4865000</v>
      </c>
      <c r="D32" s="16"/>
      <c r="E32" s="16"/>
      <c r="F32" s="17"/>
      <c r="G32" s="17"/>
      <c r="H32" s="30">
        <v>1446147.8</v>
      </c>
      <c r="I32" s="30">
        <v>560060.69999999995</v>
      </c>
      <c r="J32" s="30">
        <v>350000</v>
      </c>
      <c r="K32" s="30">
        <v>291971.76</v>
      </c>
      <c r="L32" s="30">
        <v>350000</v>
      </c>
      <c r="M32" s="30">
        <v>350000</v>
      </c>
      <c r="N32" s="36">
        <v>353540</v>
      </c>
      <c r="O32" s="36">
        <v>1147421.3</v>
      </c>
      <c r="P32" s="27">
        <f t="shared" si="2"/>
        <v>4849141.5599999996</v>
      </c>
    </row>
    <row r="33" spans="1:21" ht="45" x14ac:dyDescent="0.25">
      <c r="A33" s="4" t="s">
        <v>34</v>
      </c>
      <c r="B33" s="26"/>
      <c r="C33" s="26"/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35</v>
      </c>
      <c r="B34" s="26">
        <v>2059322</v>
      </c>
      <c r="C34" s="26">
        <v>4476811.1500000004</v>
      </c>
      <c r="D34" s="12"/>
      <c r="E34" s="12">
        <v>14125.78</v>
      </c>
      <c r="F34" s="12">
        <v>334525.52</v>
      </c>
      <c r="G34" s="9"/>
      <c r="H34" s="9">
        <v>1701182.92</v>
      </c>
      <c r="I34" s="9">
        <v>96730.74</v>
      </c>
      <c r="J34" s="9">
        <v>75802.02</v>
      </c>
      <c r="K34" s="9">
        <v>298044.78000000003</v>
      </c>
      <c r="L34" s="9">
        <v>95858.18</v>
      </c>
      <c r="M34" s="11"/>
      <c r="N34" s="11">
        <v>372930.69</v>
      </c>
      <c r="O34" s="11">
        <v>1341050.73</v>
      </c>
      <c r="P34" s="27">
        <f t="shared" si="2"/>
        <v>4330251.3599999994</v>
      </c>
    </row>
    <row r="35" spans="1:21" x14ac:dyDescent="0.25">
      <c r="A35" s="2" t="s">
        <v>36</v>
      </c>
      <c r="B35" s="25">
        <f t="shared" ref="B35:C35" si="7">B36+B37+B38+B39+B40+B41+B42</f>
        <v>0</v>
      </c>
      <c r="C35" s="25">
        <f t="shared" si="7"/>
        <v>1190000</v>
      </c>
      <c r="D35" s="8">
        <f>SUM(D36:D42)</f>
        <v>0</v>
      </c>
      <c r="E35" s="8">
        <f t="shared" ref="E35:K35" si="8">SUM(E36:E42)</f>
        <v>0</v>
      </c>
      <c r="F35" s="8">
        <f t="shared" si="8"/>
        <v>0</v>
      </c>
      <c r="G35" s="8">
        <f t="shared" si="8"/>
        <v>0</v>
      </c>
      <c r="H35" s="8">
        <f t="shared" si="8"/>
        <v>0</v>
      </c>
      <c r="I35" s="8">
        <f t="shared" si="8"/>
        <v>1190000</v>
      </c>
      <c r="J35" s="8">
        <f t="shared" si="8"/>
        <v>0</v>
      </c>
      <c r="K35" s="8">
        <f t="shared" si="8"/>
        <v>0</v>
      </c>
      <c r="L35" s="8">
        <f t="shared" ref="L35:N35" si="9">SUM(L36:L42)</f>
        <v>0</v>
      </c>
      <c r="M35" s="8">
        <f t="shared" si="9"/>
        <v>0</v>
      </c>
      <c r="N35" s="8">
        <f t="shared" si="9"/>
        <v>0</v>
      </c>
      <c r="O35" s="8"/>
      <c r="P35" s="8">
        <f t="shared" si="2"/>
        <v>1190000</v>
      </c>
    </row>
    <row r="36" spans="1:21" ht="30" x14ac:dyDescent="0.25">
      <c r="A36" s="4" t="s">
        <v>37</v>
      </c>
      <c r="B36" s="26"/>
      <c r="C36" s="26">
        <v>1190000</v>
      </c>
      <c r="D36" s="27"/>
      <c r="E36" s="12"/>
      <c r="F36" s="12"/>
      <c r="G36" s="12"/>
      <c r="H36" s="12"/>
      <c r="I36" s="12">
        <v>1190000</v>
      </c>
      <c r="J36" s="12"/>
      <c r="K36" s="12"/>
      <c r="L36" s="12"/>
      <c r="M36" s="11"/>
      <c r="N36" s="11"/>
      <c r="O36" s="11"/>
      <c r="P36" s="27">
        <f t="shared" si="2"/>
        <v>1190000</v>
      </c>
    </row>
    <row r="37" spans="1:21" ht="30" x14ac:dyDescent="0.25">
      <c r="A37" s="4" t="s">
        <v>38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39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40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41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42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43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44</v>
      </c>
      <c r="B43" s="25"/>
      <c r="C43" s="25"/>
      <c r="D43" s="8">
        <f>SUM(D44:D50)</f>
        <v>0</v>
      </c>
      <c r="E43" s="8">
        <f t="shared" ref="E43:U43" si="10">SUM(E44:E50)</f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si="10"/>
        <v>0</v>
      </c>
      <c r="N43" s="8">
        <f t="shared" si="10"/>
        <v>0</v>
      </c>
      <c r="O43" s="8">
        <f t="shared" si="10"/>
        <v>0</v>
      </c>
      <c r="P43" s="8">
        <f t="shared" si="2"/>
        <v>0</v>
      </c>
      <c r="Q43" s="8">
        <f t="shared" si="10"/>
        <v>0</v>
      </c>
      <c r="R43" s="8">
        <f t="shared" si="10"/>
        <v>0</v>
      </c>
      <c r="S43" s="8">
        <f t="shared" si="10"/>
        <v>0</v>
      </c>
      <c r="T43" s="8">
        <f t="shared" si="10"/>
        <v>0</v>
      </c>
      <c r="U43" s="8">
        <f t="shared" si="10"/>
        <v>0</v>
      </c>
    </row>
    <row r="44" spans="1:21" ht="30" x14ac:dyDescent="0.25">
      <c r="A44" s="4" t="s">
        <v>45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46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47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48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49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50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51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52</v>
      </c>
      <c r="B51" s="25">
        <f>B52+B53+B54+B55+B56+B57+B58+B59+B60</f>
        <v>13510898</v>
      </c>
      <c r="C51" s="25">
        <f>C52+C53+C54+C55+C56+C57+C58+C59+C60</f>
        <v>10933256.82</v>
      </c>
      <c r="D51" s="8">
        <f>SUM(D52:D60)</f>
        <v>0</v>
      </c>
      <c r="E51" s="8">
        <f t="shared" ref="E51:J51" si="11">SUM(E52:E60)</f>
        <v>0</v>
      </c>
      <c r="F51" s="8">
        <f t="shared" si="11"/>
        <v>67250.070000000007</v>
      </c>
      <c r="G51" s="8">
        <f t="shared" si="11"/>
        <v>0</v>
      </c>
      <c r="H51" s="8">
        <f t="shared" si="11"/>
        <v>125454.62</v>
      </c>
      <c r="I51" s="8">
        <f t="shared" si="11"/>
        <v>184056.31</v>
      </c>
      <c r="J51" s="8">
        <f t="shared" si="11"/>
        <v>49819.6</v>
      </c>
      <c r="K51" s="8">
        <f t="shared" ref="K51:T51" si="12">SUM(K52:K60)</f>
        <v>261674.62</v>
      </c>
      <c r="L51" s="8">
        <f t="shared" si="12"/>
        <v>1013660.26</v>
      </c>
      <c r="M51" s="8">
        <f t="shared" si="12"/>
        <v>377233.6</v>
      </c>
      <c r="N51" s="8">
        <f t="shared" si="12"/>
        <v>2503137.36</v>
      </c>
      <c r="O51" s="8">
        <f t="shared" si="12"/>
        <v>5471633.54</v>
      </c>
      <c r="P51" s="8">
        <f t="shared" si="2"/>
        <v>10053919.98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</row>
    <row r="52" spans="1:20" x14ac:dyDescent="0.25">
      <c r="A52" s="4" t="s">
        <v>53</v>
      </c>
      <c r="B52" s="26">
        <v>6109837</v>
      </c>
      <c r="C52" s="26">
        <v>6742952.7599999998</v>
      </c>
      <c r="D52" s="27"/>
      <c r="E52" s="12"/>
      <c r="F52" s="9">
        <v>67250.070000000007</v>
      </c>
      <c r="G52" s="12"/>
      <c r="H52" s="12">
        <v>125454.62</v>
      </c>
      <c r="I52" s="12"/>
      <c r="J52" s="12">
        <v>49819.6</v>
      </c>
      <c r="K52" s="12">
        <v>39671.599999999999</v>
      </c>
      <c r="L52" s="12">
        <v>214682.65</v>
      </c>
      <c r="M52" s="11">
        <v>346027.8</v>
      </c>
      <c r="N52" s="12">
        <v>2503137.36</v>
      </c>
      <c r="O52" s="12">
        <v>2593838.6800000002</v>
      </c>
      <c r="P52" s="27">
        <f t="shared" si="2"/>
        <v>5939882.3800000008</v>
      </c>
    </row>
    <row r="53" spans="1:20" ht="30" x14ac:dyDescent="0.25">
      <c r="A53" s="4" t="s">
        <v>54</v>
      </c>
      <c r="B53" s="26">
        <v>764091</v>
      </c>
      <c r="C53" s="26">
        <v>1440075.78</v>
      </c>
      <c r="D53" s="27"/>
      <c r="E53" s="12"/>
      <c r="F53" s="12"/>
      <c r="G53" s="12"/>
      <c r="I53" s="12">
        <v>184056.31</v>
      </c>
      <c r="J53" s="12"/>
      <c r="K53" s="12"/>
      <c r="L53" s="12">
        <v>789000.01</v>
      </c>
      <c r="M53" s="12"/>
      <c r="N53" s="16"/>
      <c r="O53" s="12">
        <v>467019.46</v>
      </c>
      <c r="P53" s="8">
        <f t="shared" si="2"/>
        <v>1440075.78</v>
      </c>
    </row>
    <row r="54" spans="1:20" ht="30" x14ac:dyDescent="0.25">
      <c r="A54" s="4" t="s">
        <v>55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56</v>
      </c>
      <c r="B55" s="26">
        <v>3000000</v>
      </c>
      <c r="C55" s="26">
        <v>222003.48</v>
      </c>
      <c r="D55" s="27"/>
      <c r="E55" s="12"/>
      <c r="F55" s="12"/>
      <c r="G55" s="12"/>
      <c r="H55" s="12"/>
      <c r="I55" s="12"/>
      <c r="K55" s="30">
        <v>222003.02</v>
      </c>
      <c r="L55" s="12"/>
      <c r="N55" s="11"/>
      <c r="O55" s="11"/>
      <c r="P55" s="8">
        <f t="shared" si="2"/>
        <v>222003.02</v>
      </c>
    </row>
    <row r="56" spans="1:20" ht="30" x14ac:dyDescent="0.25">
      <c r="A56" s="4" t="s">
        <v>57</v>
      </c>
      <c r="B56" s="26">
        <v>136970</v>
      </c>
      <c r="C56" s="26">
        <v>2528224.7999999998</v>
      </c>
      <c r="D56" s="27"/>
      <c r="E56" s="12"/>
      <c r="F56" s="12"/>
      <c r="G56" s="12"/>
      <c r="H56" s="12"/>
      <c r="I56" s="12"/>
      <c r="J56" s="12"/>
      <c r="L56" s="12">
        <v>9977.6</v>
      </c>
      <c r="M56" s="36">
        <v>31205.8</v>
      </c>
      <c r="N56" s="12"/>
      <c r="O56" s="12">
        <v>2410775.4</v>
      </c>
      <c r="P56" s="8">
        <f t="shared" si="2"/>
        <v>2451958.7999999998</v>
      </c>
    </row>
    <row r="57" spans="1:20" ht="30" x14ac:dyDescent="0.25">
      <c r="A57" s="4" t="s">
        <v>58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59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60</v>
      </c>
      <c r="B59" s="26">
        <v>3500000</v>
      </c>
      <c r="C59" s="26"/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61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62</v>
      </c>
      <c r="B61" s="25">
        <f>B62+B63+B64+B65</f>
        <v>0</v>
      </c>
      <c r="C61" s="25"/>
      <c r="D61" s="12">
        <f>SUM(D62:D65)</f>
        <v>0</v>
      </c>
      <c r="E61" s="12">
        <f t="shared" ref="E61:J61" si="13">SUM(E62:E65)</f>
        <v>0</v>
      </c>
      <c r="F61" s="12">
        <f t="shared" si="13"/>
        <v>0</v>
      </c>
      <c r="G61" s="12">
        <f t="shared" si="13"/>
        <v>0</v>
      </c>
      <c r="H61" s="12">
        <f t="shared" si="13"/>
        <v>0</v>
      </c>
      <c r="I61" s="12">
        <f t="shared" si="13"/>
        <v>0</v>
      </c>
      <c r="J61" s="12">
        <f t="shared" si="13"/>
        <v>0</v>
      </c>
      <c r="K61" s="12">
        <f t="shared" ref="K61:M61" si="14">SUM(K62:K65)</f>
        <v>0</v>
      </c>
      <c r="L61" s="12">
        <f t="shared" si="14"/>
        <v>0</v>
      </c>
      <c r="M61" s="12">
        <f t="shared" si="14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63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64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65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66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67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5">SUM(E67:E68)</f>
        <v>0</v>
      </c>
      <c r="F66" s="12">
        <f t="shared" si="15"/>
        <v>0</v>
      </c>
      <c r="G66" s="12">
        <f t="shared" si="15"/>
        <v>0</v>
      </c>
      <c r="H66" s="12">
        <f t="shared" si="15"/>
        <v>0</v>
      </c>
      <c r="I66" s="12">
        <f t="shared" si="15"/>
        <v>0</v>
      </c>
      <c r="J66" s="12">
        <f t="shared" si="15"/>
        <v>0</v>
      </c>
      <c r="K66" s="12">
        <f t="shared" si="15"/>
        <v>0</v>
      </c>
      <c r="L66" s="12">
        <f t="shared" ref="L66:V66" si="16">SUM(L67:L68)</f>
        <v>0</v>
      </c>
      <c r="M66" s="12">
        <f t="shared" si="16"/>
        <v>0</v>
      </c>
      <c r="N66" s="12"/>
      <c r="O66" s="12">
        <v>0</v>
      </c>
      <c r="P66" s="8">
        <f t="shared" si="2"/>
        <v>0</v>
      </c>
      <c r="Q66" s="12">
        <f t="shared" si="16"/>
        <v>0</v>
      </c>
      <c r="R66" s="12">
        <f t="shared" si="16"/>
        <v>0</v>
      </c>
      <c r="S66" s="12">
        <f t="shared" si="16"/>
        <v>0</v>
      </c>
      <c r="T66" s="12">
        <f t="shared" si="16"/>
        <v>0</v>
      </c>
      <c r="U66" s="12">
        <f t="shared" si="16"/>
        <v>0</v>
      </c>
      <c r="V66" s="12">
        <f t="shared" si="16"/>
        <v>0</v>
      </c>
    </row>
    <row r="67" spans="1:76" x14ac:dyDescent="0.25">
      <c r="A67" s="4" t="s">
        <v>68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69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70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7">SUM(E70:E72)</f>
        <v>0</v>
      </c>
      <c r="F69" s="12">
        <f t="shared" si="17"/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71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72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73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74</v>
      </c>
      <c r="B73" s="39">
        <f>+B9+B15+B25+B35+B43+B51+B61+B66+B69</f>
        <v>269333095</v>
      </c>
      <c r="C73" s="39">
        <f>+C9+C15+C25+C35+C43+C51+C61+C66+C69</f>
        <v>267073613</v>
      </c>
      <c r="D73" s="39">
        <f>+D9+D15+D25+D35+D43+D51+D61+D66+D69</f>
        <v>10209847.829999998</v>
      </c>
      <c r="E73" s="39">
        <f t="shared" ref="E73:K73" si="18">+E9+E15+E25+E35+E43+E51+E61+E66+E69</f>
        <v>10052468.220000001</v>
      </c>
      <c r="F73" s="39">
        <f t="shared" si="18"/>
        <v>16316244.330000002</v>
      </c>
      <c r="G73" s="39">
        <f t="shared" si="18"/>
        <v>16855294.430000003</v>
      </c>
      <c r="H73" s="39">
        <f t="shared" si="18"/>
        <v>18634218.91</v>
      </c>
      <c r="I73" s="39">
        <f>+I9+I15+I25+I35+I43+I51+I61+I66+I69</f>
        <v>15402509.51</v>
      </c>
      <c r="J73" s="39">
        <f t="shared" si="18"/>
        <v>16740502.51</v>
      </c>
      <c r="K73" s="39">
        <f t="shared" si="18"/>
        <v>14432484.949999999</v>
      </c>
      <c r="L73" s="39">
        <f t="shared" ref="L73:N73" si="19">+L9+L15+L25+L35+L43+L51+L61+L66+L69</f>
        <v>14129916.65</v>
      </c>
      <c r="M73" s="39">
        <f>+M9+M15+M25+M35+M43+M51+M61+M66+M69</f>
        <v>26942409.559999999</v>
      </c>
      <c r="N73" s="39">
        <f t="shared" si="19"/>
        <v>20333093.789999999</v>
      </c>
      <c r="O73" s="39">
        <f>+O9+O15+O25+O35+O43+O51+O61+O66+O69</f>
        <v>51953408</v>
      </c>
      <c r="P73" s="44">
        <f t="shared" si="2"/>
        <v>232002398.69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20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75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77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78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79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80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81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82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83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84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20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85</v>
      </c>
      <c r="B89" s="39">
        <f t="shared" ref="B89:O89" si="21">+B73+B87</f>
        <v>269333095</v>
      </c>
      <c r="C89" s="39">
        <f t="shared" si="21"/>
        <v>267073613</v>
      </c>
      <c r="D89" s="39">
        <f t="shared" si="21"/>
        <v>10209847.829999998</v>
      </c>
      <c r="E89" s="39">
        <f t="shared" si="21"/>
        <v>10052468.220000001</v>
      </c>
      <c r="F89" s="39">
        <f t="shared" si="21"/>
        <v>16316244.330000002</v>
      </c>
      <c r="G89" s="39">
        <f t="shared" si="21"/>
        <v>16855294.430000003</v>
      </c>
      <c r="H89" s="39">
        <f t="shared" si="21"/>
        <v>18634218.91</v>
      </c>
      <c r="I89" s="39">
        <f t="shared" si="21"/>
        <v>15402509.51</v>
      </c>
      <c r="J89" s="39">
        <f t="shared" si="21"/>
        <v>16740502.51</v>
      </c>
      <c r="K89" s="39">
        <f t="shared" si="21"/>
        <v>14432484.949999999</v>
      </c>
      <c r="L89" s="39">
        <f t="shared" si="21"/>
        <v>14129916.65</v>
      </c>
      <c r="M89" s="39">
        <f t="shared" si="21"/>
        <v>26942409.559999999</v>
      </c>
      <c r="N89" s="39">
        <f t="shared" si="21"/>
        <v>20333093.789999999</v>
      </c>
      <c r="O89" s="39">
        <f t="shared" si="21"/>
        <v>51953408</v>
      </c>
      <c r="P89" s="44">
        <f t="shared" si="20"/>
        <v>232002398.69</v>
      </c>
    </row>
    <row r="90" spans="1:20" x14ac:dyDescent="0.25">
      <c r="A90" t="s">
        <v>111</v>
      </c>
      <c r="D90" s="9"/>
      <c r="E90" s="9"/>
      <c r="F90" s="9"/>
    </row>
    <row r="91" spans="1:20" x14ac:dyDescent="0.25">
      <c r="A91" t="s">
        <v>124</v>
      </c>
      <c r="B91" s="37"/>
      <c r="D91" s="9"/>
      <c r="E91" s="9"/>
      <c r="F91" s="9"/>
    </row>
    <row r="92" spans="1:20" x14ac:dyDescent="0.25">
      <c r="A92" s="59" t="s">
        <v>125</v>
      </c>
      <c r="B92" s="59"/>
      <c r="D92" s="9"/>
      <c r="E92" s="9"/>
      <c r="F92" s="9" t="s">
        <v>87</v>
      </c>
      <c r="J92" s="11"/>
    </row>
    <row r="93" spans="1:20" x14ac:dyDescent="0.25">
      <c r="C93" s="11"/>
      <c r="D93" s="9"/>
      <c r="E93" s="9"/>
      <c r="F93" s="9"/>
      <c r="J93" s="11"/>
      <c r="K93" s="11"/>
      <c r="S93" s="9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87</v>
      </c>
    </row>
    <row r="96" spans="1:20" x14ac:dyDescent="0.25">
      <c r="P96" s="9"/>
    </row>
    <row r="97" spans="1:17" x14ac:dyDescent="0.25">
      <c r="A97" t="s">
        <v>88</v>
      </c>
      <c r="H97" t="s">
        <v>89</v>
      </c>
      <c r="M97" t="s">
        <v>112</v>
      </c>
      <c r="P97" s="9"/>
    </row>
    <row r="98" spans="1:17" x14ac:dyDescent="0.25">
      <c r="P98" s="9"/>
    </row>
    <row r="99" spans="1:17" x14ac:dyDescent="0.25">
      <c r="P99" s="9"/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116</v>
      </c>
      <c r="B103" s="14"/>
      <c r="C103" s="14"/>
      <c r="H103" s="14" t="s">
        <v>121</v>
      </c>
      <c r="M103" s="14" t="s">
        <v>120</v>
      </c>
    </row>
    <row r="104" spans="1:17" x14ac:dyDescent="0.25">
      <c r="A104" t="s">
        <v>113</v>
      </c>
      <c r="H104" t="s">
        <v>92</v>
      </c>
      <c r="M104" t="s">
        <v>115</v>
      </c>
    </row>
    <row r="108" spans="1:17" ht="18.75" x14ac:dyDescent="0.3">
      <c r="A108" s="34"/>
      <c r="B108" s="34"/>
      <c r="C108" s="34"/>
      <c r="D108" s="34"/>
      <c r="E108" s="34"/>
      <c r="F108" s="34"/>
      <c r="G108" s="34"/>
      <c r="H108" s="34"/>
    </row>
    <row r="109" spans="1:17" ht="18.75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5"/>
      <c r="N109" s="34"/>
      <c r="O109" s="34"/>
      <c r="P109" s="34"/>
      <c r="Q109" s="34"/>
    </row>
    <row r="110" spans="1:17" ht="18.75" x14ac:dyDescent="0.3">
      <c r="A110" s="34"/>
      <c r="B110" s="34"/>
      <c r="C110" s="35"/>
      <c r="D110" s="34"/>
      <c r="E110" s="35"/>
      <c r="F110" s="5"/>
      <c r="G110" s="34"/>
      <c r="H110" s="34"/>
      <c r="I110" s="34"/>
      <c r="J110" s="35"/>
      <c r="K110" s="34"/>
      <c r="L110" s="34"/>
      <c r="M110" s="34"/>
      <c r="N110" s="34"/>
      <c r="O110" s="34"/>
      <c r="P110" s="34"/>
      <c r="Q110" s="34"/>
    </row>
    <row r="111" spans="1:17" ht="18.7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8.75" x14ac:dyDescent="0.3">
      <c r="A112" s="34"/>
      <c r="B112" s="34"/>
      <c r="C112" s="34"/>
      <c r="D112" s="35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6" spans="1:17" x14ac:dyDescent="0.25">
      <c r="F116" s="11"/>
    </row>
    <row r="117" spans="1:17" x14ac:dyDescent="0.25">
      <c r="F117" s="11"/>
    </row>
    <row r="118" spans="1:17" x14ac:dyDescent="0.25">
      <c r="I118" s="9"/>
    </row>
    <row r="119" spans="1:17" x14ac:dyDescent="0.25">
      <c r="I119" s="9"/>
    </row>
    <row r="120" spans="1:17" x14ac:dyDescent="0.25">
      <c r="I120" s="9"/>
    </row>
    <row r="121" spans="1:17" x14ac:dyDescent="0.25">
      <c r="I121" s="9"/>
    </row>
    <row r="122" spans="1:17" x14ac:dyDescent="0.25">
      <c r="I122" s="9"/>
    </row>
    <row r="124" spans="1:17" x14ac:dyDescent="0.25">
      <c r="H124" s="11"/>
    </row>
  </sheetData>
  <mergeCells count="6">
    <mergeCell ref="A92:B92"/>
    <mergeCell ref="A1:P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F54FC4-67FD-4E85-B5CD-84B6E72F4DD5}"/>
</file>

<file path=customXml/itemProps2.xml><?xml version="1.0" encoding="utf-8"?>
<ds:datastoreItem xmlns:ds="http://schemas.openxmlformats.org/officeDocument/2006/customXml" ds:itemID="{7AB3447B-507E-406F-A3C9-26C355B28509}"/>
</file>

<file path=customXml/itemProps3.xml><?xml version="1.0" encoding="utf-8"?>
<ds:datastoreItem xmlns:ds="http://schemas.openxmlformats.org/officeDocument/2006/customXml" ds:itemID="{098305A4-353A-4BF4-9CEE-9473011252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cp:lastPrinted>2026-01-09T14:58:06Z</cp:lastPrinted>
  <dcterms:created xsi:type="dcterms:W3CDTF">2018-04-17T18:57:16Z</dcterms:created>
  <dcterms:modified xsi:type="dcterms:W3CDTF">2026-01-20T18:14:54Z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