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inapvirtual-my.sharepoint.com/personal/dferreras_inap_gob_do/Documents/Escritorio/Septiembre 2025/"/>
    </mc:Choice>
  </mc:AlternateContent>
  <xr:revisionPtr revIDLastSave="49" documentId="8_{23C3E7D8-165E-4FFF-9ED8-0ADA6A83A912}" xr6:coauthVersionLast="47" xr6:coauthVersionMax="47" xr10:uidLastSave="{3EDBC778-CA86-4A7A-B931-82A4A955BFBE}"/>
  <bookViews>
    <workbookView xWindow="-120" yWindow="-120" windowWidth="20730" windowHeight="11040" tabRatio="629" xr2:uid="{00000000-000D-0000-FFFF-FFFF00000000}"/>
  </bookViews>
  <sheets>
    <sheet name="Fija " sheetId="1" r:id="rId1"/>
    <sheet name="Contratados " sheetId="2" r:id="rId2"/>
    <sheet name="Vigilancia " sheetId="3" r:id="rId3"/>
  </sheets>
  <definedNames>
    <definedName name="_xlnm.Print_Area" localSheetId="0">'Fija '!$A$1:$G$132</definedName>
    <definedName name="_xlnm.Print_Titles" localSheetId="0">'Fija '!$1:$6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2" l="1"/>
  <c r="J42" i="2"/>
  <c r="K42" i="2"/>
  <c r="L42" i="2"/>
  <c r="F149" i="1"/>
  <c r="J19" i="3"/>
  <c r="K18" i="3"/>
  <c r="K19" i="3" s="1"/>
  <c r="I18" i="3"/>
  <c r="I19" i="3" s="1"/>
  <c r="H18" i="3"/>
  <c r="H19" i="3" s="1"/>
  <c r="G18" i="3"/>
  <c r="G19" i="3" s="1"/>
  <c r="L17" i="3"/>
  <c r="M17" i="3" s="1"/>
  <c r="M16" i="3"/>
  <c r="L16" i="3"/>
  <c r="L15" i="3"/>
  <c r="L14" i="3"/>
  <c r="L13" i="3"/>
  <c r="M13" i="3" s="1"/>
  <c r="M18" i="3" l="1"/>
  <c r="M19" i="3" s="1"/>
  <c r="L18" i="3"/>
  <c r="L19" i="3" s="1"/>
  <c r="K46" i="2" l="1"/>
  <c r="J46" i="2"/>
  <c r="H46" i="2"/>
  <c r="I45" i="2"/>
  <c r="M45" i="2" s="1"/>
  <c r="N45" i="2" s="1"/>
  <c r="M41" i="2"/>
  <c r="N41" i="2" s="1"/>
  <c r="I40" i="2"/>
  <c r="K39" i="2"/>
  <c r="I39" i="2"/>
  <c r="I38" i="2"/>
  <c r="M38" i="2" s="1"/>
  <c r="N38" i="2" s="1"/>
  <c r="K37" i="2"/>
  <c r="I37" i="2"/>
  <c r="I36" i="2"/>
  <c r="M36" i="2" s="1"/>
  <c r="N36" i="2" s="1"/>
  <c r="I35" i="2"/>
  <c r="I34" i="2"/>
  <c r="M34" i="2" s="1"/>
  <c r="N34" i="2" s="1"/>
  <c r="K33" i="2"/>
  <c r="I33" i="2"/>
  <c r="K32" i="2"/>
  <c r="I32" i="2"/>
  <c r="K31" i="2"/>
  <c r="K30" i="2"/>
  <c r="I30" i="2"/>
  <c r="M29" i="2"/>
  <c r="N29" i="2" s="1"/>
  <c r="M28" i="2"/>
  <c r="I27" i="2"/>
  <c r="M27" i="2" s="1"/>
  <c r="N27" i="2" s="1"/>
  <c r="I26" i="2"/>
  <c r="M26" i="2" s="1"/>
  <c r="N26" i="2" s="1"/>
  <c r="I25" i="2"/>
  <c r="M25" i="2" s="1"/>
  <c r="N25" i="2" s="1"/>
  <c r="I24" i="2"/>
  <c r="K23" i="2"/>
  <c r="M23" i="2" s="1"/>
  <c r="I22" i="2"/>
  <c r="M21" i="2"/>
  <c r="I20" i="2"/>
  <c r="M19" i="2"/>
  <c r="N19" i="2" s="1"/>
  <c r="I18" i="2"/>
  <c r="M18" i="2" s="1"/>
  <c r="N18" i="2" s="1"/>
  <c r="M17" i="2"/>
  <c r="M16" i="2"/>
  <c r="M15" i="2"/>
  <c r="I14" i="2"/>
  <c r="M13" i="2"/>
  <c r="M40" i="2" l="1"/>
  <c r="M42" i="2" s="1"/>
  <c r="I42" i="2"/>
  <c r="M37" i="2"/>
  <c r="N37" i="2" s="1"/>
  <c r="H47" i="2"/>
  <c r="M39" i="2"/>
  <c r="N39" i="2" s="1"/>
  <c r="J47" i="2"/>
  <c r="M33" i="2"/>
  <c r="N33" i="2" s="1"/>
  <c r="L47" i="2"/>
  <c r="N21" i="2"/>
  <c r="M24" i="2"/>
  <c r="N24" i="2" s="1"/>
  <c r="M35" i="2"/>
  <c r="N35" i="2" s="1"/>
  <c r="M22" i="2"/>
  <c r="M31" i="2"/>
  <c r="N31" i="2" s="1"/>
  <c r="M30" i="2"/>
  <c r="N30" i="2" s="1"/>
  <c r="N23" i="2"/>
  <c r="N13" i="2"/>
  <c r="N15" i="2"/>
  <c r="N17" i="2"/>
  <c r="I46" i="2"/>
  <c r="M46" i="2" s="1"/>
  <c r="N46" i="2" s="1"/>
  <c r="M14" i="2"/>
  <c r="N14" i="2" s="1"/>
  <c r="M20" i="2"/>
  <c r="N28" i="2"/>
  <c r="N16" i="2"/>
  <c r="M32" i="2"/>
  <c r="N32" i="2" s="1"/>
  <c r="N40" i="2" l="1"/>
  <c r="N42" i="2" s="1"/>
  <c r="K47" i="2"/>
  <c r="N22" i="2"/>
  <c r="I47" i="2"/>
  <c r="N20" i="2"/>
  <c r="M47" i="2" l="1"/>
  <c r="N47" i="2"/>
  <c r="G47" i="1" l="1"/>
  <c r="G149" i="1"/>
  <c r="G120" i="1"/>
  <c r="G37" i="1" l="1"/>
  <c r="G100" i="1" l="1"/>
  <c r="G101" i="1"/>
  <c r="G102" i="1"/>
  <c r="G21" i="1" l="1"/>
  <c r="G48" i="1" l="1"/>
  <c r="G122" i="1" l="1"/>
  <c r="G83" i="1" l="1"/>
  <c r="G121" i="1" l="1"/>
</calcChain>
</file>

<file path=xl/sharedStrings.xml><?xml version="1.0" encoding="utf-8"?>
<sst xmlns="http://schemas.openxmlformats.org/spreadsheetml/2006/main" count="732" uniqueCount="312">
  <si>
    <t>Actividad: 0001</t>
  </si>
  <si>
    <t>No.</t>
  </si>
  <si>
    <t>Servidor Público</t>
  </si>
  <si>
    <t>Cargo</t>
  </si>
  <si>
    <t>Estatus</t>
  </si>
  <si>
    <t>AFP</t>
  </si>
  <si>
    <t>SFS</t>
  </si>
  <si>
    <t>ISR</t>
  </si>
  <si>
    <t>DIRECTOR GENERAL</t>
  </si>
  <si>
    <t xml:space="preserve">FUNCIONARIO DE LIBRE NOMBRAMIENTO Y REMOCIÓN </t>
  </si>
  <si>
    <t>SERVIDOR PÚBLICO NOMBRADO</t>
  </si>
  <si>
    <t>DRIADES NAYADE FERRERAS GOMEZ</t>
  </si>
  <si>
    <t>SERVIDOR PÚBLICO DE CARRERA</t>
  </si>
  <si>
    <t>ROSA LINDA PEREZ MEDRANO</t>
  </si>
  <si>
    <t>LUZ MARIA BATISTA GALVAN</t>
  </si>
  <si>
    <t>COORDINADORA CAPAC. Y DESARROLLO</t>
  </si>
  <si>
    <t>AUXILIAR ADMINISTRATIVO I</t>
  </si>
  <si>
    <t>ROSA CAMILA RIVERA ACOSTA</t>
  </si>
  <si>
    <t>SUB DIRECTORA</t>
  </si>
  <si>
    <t>JACQUELINE ALTAGRACIA RAMOS CONCEPCION</t>
  </si>
  <si>
    <t>MIGUEL ANGEL BONIFACIO PEÑA</t>
  </si>
  <si>
    <t>REALIZADOR AUDIOVISUAL</t>
  </si>
  <si>
    <t>SUSANA DURAN SANCHEZ</t>
  </si>
  <si>
    <t>RECEPCIONISTA</t>
  </si>
  <si>
    <t>FATIMA DEL ROSARIO MESA BATISTA</t>
  </si>
  <si>
    <t>CLARIVEL CASTRO</t>
  </si>
  <si>
    <t>ENC. DPTO. DE RECURSOS HUMANO</t>
  </si>
  <si>
    <t>ANALISTA DE RECURSOS HUMANOS</t>
  </si>
  <si>
    <t>DEBRA STEPHANIE HERNANDEZ MORALES</t>
  </si>
  <si>
    <t>LLUMERQUI ANTONIO LEDESMA DIAZ</t>
  </si>
  <si>
    <t>ALTAGRACIA SVELTRINA GARCIA SICARD DE DIAZ</t>
  </si>
  <si>
    <t>ENC. DEPTO. JURIDICO</t>
  </si>
  <si>
    <t>MANUEL ANTONIO BAUTISTA MEJIA</t>
  </si>
  <si>
    <t>ELIZABETH ANJINETH TRONCOSO FIGUEROA</t>
  </si>
  <si>
    <t>CATALINA FELIZ TERRERO</t>
  </si>
  <si>
    <t>ENC. ADMINISTRATIVO Y FINANCIERO</t>
  </si>
  <si>
    <t>KATHIA VELEZ RAMIREZ</t>
  </si>
  <si>
    <t>ABRAHAN FRANCISCO COMARAZAMY FLORENTINO</t>
  </si>
  <si>
    <t>ENC. SECCION DE SERVICIO GENERALES</t>
  </si>
  <si>
    <t xml:space="preserve">CARLOS JESUS ALMEYDA CALCAÑO </t>
  </si>
  <si>
    <t>ELECTRICISTA</t>
  </si>
  <si>
    <t>CHOFER</t>
  </si>
  <si>
    <t>ANTONIO VENTURA</t>
  </si>
  <si>
    <t>REGINA JIMENEZ DE LA CRUZ</t>
  </si>
  <si>
    <t>CONSERJE</t>
  </si>
  <si>
    <t>SERVIDOR PÚBLISO DE CARRERA</t>
  </si>
  <si>
    <t>ANA HILDA RAMIREZ MELLA</t>
  </si>
  <si>
    <t>HERMINIA ENCARNACION ROSARIO</t>
  </si>
  <si>
    <t>ELENA FLORENTINO</t>
  </si>
  <si>
    <t>YAJAHIRA GARCIA CLETO</t>
  </si>
  <si>
    <t xml:space="preserve">CONSERJE </t>
  </si>
  <si>
    <t>JOSE GALAN ROSARIO</t>
  </si>
  <si>
    <t>ALEX MILLER BAEZ URIBE</t>
  </si>
  <si>
    <t>EMILIANO DEL ROSARIO GENAO</t>
  </si>
  <si>
    <t>CONTADOR</t>
  </si>
  <si>
    <t>KEICI ORTIZ BATISTA</t>
  </si>
  <si>
    <t>MARIA TERESA LEON PAULINO DE RODRIGUEZ</t>
  </si>
  <si>
    <t>ALEXANDRA IRONIA LIBERATO RODRIGUEZ</t>
  </si>
  <si>
    <t>CRONNY MABEL PEREZ  PEREZ</t>
  </si>
  <si>
    <t>CHEEDY JIOWETHER JAMES</t>
  </si>
  <si>
    <t>ANGEL WANDER MOREZUX FULCAR</t>
  </si>
  <si>
    <t>ADMINISTRADOR DE RED</t>
  </si>
  <si>
    <t>RAFAEL ANTONIO TAVAREZ ROSADO</t>
  </si>
  <si>
    <t>WEB MASTER</t>
  </si>
  <si>
    <t>REVISADO POR:</t>
  </si>
  <si>
    <t>APROBADO POR:</t>
  </si>
  <si>
    <t>Dirección General</t>
  </si>
  <si>
    <t>KELVIN REVI ALMANZAR</t>
  </si>
  <si>
    <t>CHOFER DEL DIRECTOR</t>
  </si>
  <si>
    <t>ANGEL EDUARDO FAMILIA JIMENEZ</t>
  </si>
  <si>
    <t>SARAH STEFFANY TORRES GOMEZ</t>
  </si>
  <si>
    <t>SECRETARIA DEL DIRECTOR</t>
  </si>
  <si>
    <t>SUB-DIRECTOR</t>
  </si>
  <si>
    <t>ASISTENTE DEL DIRECTOR</t>
  </si>
  <si>
    <t>SONIA ESTHER LOPEZ PEREZ</t>
  </si>
  <si>
    <t>TECNICO DE COMPRAS</t>
  </si>
  <si>
    <t>SRA. CATALINA FELIZ TERRERO</t>
  </si>
  <si>
    <t>SONIA CASTILLO GERALDO</t>
  </si>
  <si>
    <t>MARIA ISABEL JIMENEZ CASTRO</t>
  </si>
  <si>
    <t>SECRETARIA I</t>
  </si>
  <si>
    <t>BERONICA BONILLA</t>
  </si>
  <si>
    <t>AUXILIAR ADMINISTRATIVO (A)</t>
  </si>
  <si>
    <t>SHAMIR ENMANUEL MEDINA GUZMAN</t>
  </si>
  <si>
    <t>WILKANIA YASSIEL PEÑA ROJAS</t>
  </si>
  <si>
    <t>SANTA TERESA LOPEZ FELIZ</t>
  </si>
  <si>
    <t>LESLIE SIRAHIDEE UREÑA MELLA</t>
  </si>
  <si>
    <t>ASISTENTE DE LA SUBDIRECCION</t>
  </si>
  <si>
    <t>RAFAEL ANGEL MARTINEZ SORIANO</t>
  </si>
  <si>
    <t>TECNICO EN PROGRAMACION</t>
  </si>
  <si>
    <t>JERSON RIVERA FIGUEREO</t>
  </si>
  <si>
    <t>GIANNA  DE JESUS ORTIZ ZACARIAS</t>
  </si>
  <si>
    <t>ASESORA</t>
  </si>
  <si>
    <t>NARCISO JIMENEZ DE LOS SANTOS</t>
  </si>
  <si>
    <t>AUXILIAR COORDINANCION VIRTUAL</t>
  </si>
  <si>
    <t>ARLET NATIVIDAD REYES ROJAS</t>
  </si>
  <si>
    <t>GESTOR DE REDES SOCIALES</t>
  </si>
  <si>
    <t>ERICKA LORENZO DE LA ROSA</t>
  </si>
  <si>
    <t>NICOLAS SALAS GRAJALES</t>
  </si>
  <si>
    <t>AUXILIAR ADMINISTRATIVO</t>
  </si>
  <si>
    <t>IAN CRISTIAN SOTO FELIX</t>
  </si>
  <si>
    <t>JENCY IVERSON CARABALLO GUZMAN</t>
  </si>
  <si>
    <t>BERTHA LIDIA ESPINOSA PEREZ</t>
  </si>
  <si>
    <t>ENC. DIVISION DE GESTION DE ADMISION ACADEMICA</t>
  </si>
  <si>
    <t>LEA PAULINO MORALES</t>
  </si>
  <si>
    <t>COORDINADOR ACADEMICO</t>
  </si>
  <si>
    <t>AUXILIAR ACADEMICO</t>
  </si>
  <si>
    <t>NANCY MIGUELINA DRULLARD FELIZ</t>
  </si>
  <si>
    <t>ANA PATRICIA CASTRO MENDOZA</t>
  </si>
  <si>
    <t>ALBERT MANUEL FIGUEREO RINCON</t>
  </si>
  <si>
    <t>MIRIAM CAMBERO MARTE</t>
  </si>
  <si>
    <t>ENC. DIVISION ADMISION Y REGISTRO ACADEMICO</t>
  </si>
  <si>
    <t>ISAAC ESPINOSA GUZMAN</t>
  </si>
  <si>
    <t>RIXI ALONDRA MELO AQUINO</t>
  </si>
  <si>
    <t>CARLOS MANUEL SANTOS</t>
  </si>
  <si>
    <t>ENC. DIVISION DE EXTENCIONES</t>
  </si>
  <si>
    <t>ROGELIA RUBIO CUEVAS</t>
  </si>
  <si>
    <t>EURIDICE WALKIRIA DIAZ LIRANZO</t>
  </si>
  <si>
    <t xml:space="preserve">AUXILIAR ADMINISTRATIVO </t>
  </si>
  <si>
    <t>LEOPOLDO FIDEL GRULLON GUZMAN</t>
  </si>
  <si>
    <t>SOPORTE USUARIO I</t>
  </si>
  <si>
    <t>RHINA YOMIRA PEÑA BELLO</t>
  </si>
  <si>
    <t>JUANA MARIA RODRIGUEZ GARCIA</t>
  </si>
  <si>
    <t>JOSE AMAURIS NOBLE JIMENEZ</t>
  </si>
  <si>
    <t>IVIS NEWILL MONTERO MATOS</t>
  </si>
  <si>
    <t>PAMELA ARACHE</t>
  </si>
  <si>
    <t>EDWARD MARTINEZ POZO</t>
  </si>
  <si>
    <t>VICTOR ALFONSO MORILLO GONZALEZ</t>
  </si>
  <si>
    <t>ASISTENTE DEL SUBDIRECTOR</t>
  </si>
  <si>
    <t>Genero</t>
  </si>
  <si>
    <t>ENC. DIVISION DE TECNOLOGIAS DE LA INFORMACION Y COMUNICACION</t>
  </si>
  <si>
    <t>ENC. INTERINA DEPTO. DE DESARROLLO INSTITUCIONAL Y CALIDAD</t>
  </si>
  <si>
    <t>M</t>
  </si>
  <si>
    <t>F</t>
  </si>
  <si>
    <t>RUT SOLANGE GUZMAN ADAMES</t>
  </si>
  <si>
    <t xml:space="preserve">                              PREPARADO POR:</t>
  </si>
  <si>
    <t>ENC. ADMINISTRATIVO FINANCIERO</t>
  </si>
  <si>
    <t>DAF: 01</t>
  </si>
  <si>
    <t>Sub Capitulo: 01</t>
  </si>
  <si>
    <t>Capitulo: 0221</t>
  </si>
  <si>
    <t>UE: 0002</t>
  </si>
  <si>
    <t>Programa: 17</t>
  </si>
  <si>
    <t>Sub Programa: 02</t>
  </si>
  <si>
    <t>Proyecto: 0</t>
  </si>
  <si>
    <t>Fondo: 0100</t>
  </si>
  <si>
    <t>Ingreso Bruto</t>
  </si>
  <si>
    <t>Otros Desc.</t>
  </si>
  <si>
    <t>Total Desc.</t>
  </si>
  <si>
    <t>Neto</t>
  </si>
  <si>
    <t>Total General:</t>
  </si>
  <si>
    <t>Sub Total:</t>
  </si>
  <si>
    <t>YASAIRA ENCARNACION LARA</t>
  </si>
  <si>
    <t>DEURI LARA SUAREZ</t>
  </si>
  <si>
    <t>JULANY VALENTINA CUESTA GUZMAN</t>
  </si>
  <si>
    <t>ALEXANDRA ACOSTA</t>
  </si>
  <si>
    <t>HILDA ARASELIS CASTRO HUGGINS</t>
  </si>
  <si>
    <t>ANALISTA DE ACREDITACION Y CERTIFICACION</t>
  </si>
  <si>
    <t>HEIDI CAROLINA DE LA CRUZ</t>
  </si>
  <si>
    <t>AURELINA ROJAS</t>
  </si>
  <si>
    <t>TOTAL INGRESOS</t>
  </si>
  <si>
    <t>WINSTON RAFAEL CABRERA ENCARNACION</t>
  </si>
  <si>
    <t>AYUDANTE DE MATENIMIENTO</t>
  </si>
  <si>
    <t>TOTALES GENERAL</t>
  </si>
  <si>
    <t xml:space="preserve">TÉCNICO ADMINISTRATIVO         </t>
  </si>
  <si>
    <t>BIENVENIDO ROSARIO CEBALLOS (Santiago de los Caballeros)</t>
  </si>
  <si>
    <t>BRYAN ANEURYS CABRERA RODRÍGUEZ</t>
  </si>
  <si>
    <t xml:space="preserve">CHOFER         </t>
  </si>
  <si>
    <t>DEILIN RICARDO MATOS CARRASCO</t>
  </si>
  <si>
    <t>RANDY ANTHONY MARTINEZ LEYBA</t>
  </si>
  <si>
    <t xml:space="preserve">ENC. DEPARTAMENTO INVESTIGACION         </t>
  </si>
  <si>
    <t>MARIA ALEJANDRINA MELENDEZ GERALDO</t>
  </si>
  <si>
    <t xml:space="preserve">AUXILIAR ADMINISTRATIVO         </t>
  </si>
  <si>
    <t>ROSA MARIA BONILLA MONTERO</t>
  </si>
  <si>
    <t xml:space="preserve">COORDINADOR ACADÉMICO         </t>
  </si>
  <si>
    <t>MILCO JUNIOR PILARTE RODRÍGUEZ</t>
  </si>
  <si>
    <t>MENSAJERO EXTERNO</t>
  </si>
  <si>
    <t>SUPLENCIA</t>
  </si>
  <si>
    <t>SR. GREGORIO MONTERO</t>
  </si>
  <si>
    <t>MIGUELINA CORPORAN RODRIGUEZ</t>
  </si>
  <si>
    <t>GREGORIO DE JESUS MONTERO MONTERO</t>
  </si>
  <si>
    <t>SANDY NICOLAS LUCIANO MATOS</t>
  </si>
  <si>
    <t>DANESCA MARRERO MARCANO</t>
  </si>
  <si>
    <t>SERVIDOR PUBLICO NOMBRADO</t>
  </si>
  <si>
    <r>
      <t xml:space="preserve">KIRSY ALANA MEJIA UBIERA </t>
    </r>
    <r>
      <rPr>
        <i/>
        <sz val="12"/>
        <color rgb="FF000000"/>
        <rFont val="Times New Roman"/>
        <family val="1"/>
      </rPr>
      <t>(San Pedro de Macorís)</t>
    </r>
  </si>
  <si>
    <r>
      <t xml:space="preserve">ANGEL LEONARDO PLATA VENTURA </t>
    </r>
    <r>
      <rPr>
        <i/>
        <sz val="12"/>
        <color rgb="FF000000"/>
        <rFont val="Times New Roman"/>
        <family val="1"/>
      </rPr>
      <t>(San Francisco de Macorís)</t>
    </r>
  </si>
  <si>
    <r>
      <t>MARIO RODRIGUEZ MONTERO</t>
    </r>
    <r>
      <rPr>
        <i/>
        <sz val="12"/>
        <color rgb="FF000000"/>
        <rFont val="Times New Roman"/>
        <family val="1"/>
      </rPr>
      <t xml:space="preserve"> (San Juan de la Maguana)</t>
    </r>
  </si>
  <si>
    <r>
      <t xml:space="preserve">BELLANIRIS SANTOS REYES </t>
    </r>
    <r>
      <rPr>
        <i/>
        <sz val="12"/>
        <color rgb="FF000000"/>
        <rFont val="Times New Roman"/>
        <family val="1"/>
      </rPr>
      <t>(La Vega)</t>
    </r>
  </si>
  <si>
    <r>
      <t xml:space="preserve">YORCITO MATOS SANTOS </t>
    </r>
    <r>
      <rPr>
        <i/>
        <sz val="12"/>
        <color rgb="FF000000"/>
        <rFont val="Times New Roman"/>
        <family val="1"/>
      </rPr>
      <t>(Baní)</t>
    </r>
  </si>
  <si>
    <r>
      <t xml:space="preserve">RAMON FERNANDO TAVAREZ REYNOSO </t>
    </r>
    <r>
      <rPr>
        <i/>
        <sz val="12"/>
        <color rgb="FF000000"/>
        <rFont val="Times New Roman"/>
        <family val="1"/>
      </rPr>
      <t>(Santiago de los Caballeros)</t>
    </r>
  </si>
  <si>
    <t>MARIA ESTELA CLEMENTE GIL</t>
  </si>
  <si>
    <t>ENC, DPTO. DE RECURSOS HUMANOS</t>
  </si>
  <si>
    <t>SERVIDOR PUBLICO DE CARRERA</t>
  </si>
  <si>
    <t>FRANCISCO ANIBAL GONZALEZ</t>
  </si>
  <si>
    <t>ASESOR (A)</t>
  </si>
  <si>
    <t>DANIS RAMIREZ MONTERO</t>
  </si>
  <si>
    <t xml:space="preserve">FIJO TOTALTES </t>
  </si>
  <si>
    <t xml:space="preserve">ANALISTA DE COMPRAS Y CONTRATACIONES   </t>
  </si>
  <si>
    <t>INTERINATO TOTALES</t>
  </si>
  <si>
    <t>SADAM SEBASTIAN SURIEL DELORBE</t>
  </si>
  <si>
    <t>DAURY CASANOVA MONTERO</t>
  </si>
  <si>
    <t>SECRETARIA</t>
  </si>
  <si>
    <t>ALBA IRIS PEÑA MARRERO</t>
  </si>
  <si>
    <t>CONTADORA</t>
  </si>
  <si>
    <t>ELIEZER RAMIREZ MEDINA</t>
  </si>
  <si>
    <t>JACKIRI ALEXANDRA CARRION RAMOS</t>
  </si>
  <si>
    <t>ANALISTA FINANCIERO</t>
  </si>
  <si>
    <t>ENC. INTERINO DIVISION DE ADMISION E INFORMACION</t>
  </si>
  <si>
    <t>ENC. INTERINO DIVISION DE COORDINACION Y PROFESIONALIZACION</t>
  </si>
  <si>
    <t>TECNICO ADMINISTRATIVO</t>
  </si>
  <si>
    <t xml:space="preserve">TECNICO ADMINISTRATIVO </t>
  </si>
  <si>
    <t>OFICIAL ACADEMICO</t>
  </si>
  <si>
    <t>TECNICO EN COMUNICACIÓN</t>
  </si>
  <si>
    <t>ANALISTA LEGAL</t>
  </si>
  <si>
    <t>ENC. SECCION LIBRE ACCESO A LA INFORMACION  RAI</t>
  </si>
  <si>
    <t>ENC. DEPARTAMENTO TECNICO ACADEMICO</t>
  </si>
  <si>
    <t>0.00</t>
  </si>
  <si>
    <t>NARDIN GERALDO HEREDIA</t>
  </si>
  <si>
    <t>COORDINADOR (A)</t>
  </si>
  <si>
    <t>FABIAN ESTABAN MATOS ENCARNACION</t>
  </si>
  <si>
    <t>NICOLLE FRANSHESCA CANARIO SANTOS</t>
  </si>
  <si>
    <t>JORDANY ROSARIO MARTINEZ</t>
  </si>
  <si>
    <t>CAROLINA VARGAS VASQUEZ</t>
  </si>
  <si>
    <t>PABLO ANTONIO DIAZ GARCIA</t>
  </si>
  <si>
    <t>INSTITUTO NACIONAL DE ADMINISTRACIÓN PÚBLICA 
(INAP)
NÓMINA DE PERSONAL FIJO, CORRESPONDIENTE AL MES DE SEPTIEMBRE 2025</t>
  </si>
  <si>
    <t>INSTITUTO NACIONAL DE ADMINISTRACIÓN PÚBLICA 
(INAP)
NÓMINA DE PERSONAL CONTRATADO CON CARÁCTER TEMPORAL, CORRESPONDIENTES AL MES DE SEPTIEMBRE 2025</t>
  </si>
  <si>
    <t>Capitulo: 221</t>
  </si>
  <si>
    <t>Cuenta: 2.1.1.2.0.8</t>
  </si>
  <si>
    <t>DEPARTAMENTO DE COMUNICACIONES</t>
  </si>
  <si>
    <t>Nombramiento Temporal</t>
  </si>
  <si>
    <t>ARMANDO JOSE RABASSA ROSARIO</t>
  </si>
  <si>
    <t>DISEÑADOR GRAFICO</t>
  </si>
  <si>
    <t>SERVIDOR PÚBLICO CONTRATADO</t>
  </si>
  <si>
    <t>01/10/2024 - 31/03/2025</t>
  </si>
  <si>
    <t>MELISSA DE LA ROSA RODRÍGUEZ</t>
  </si>
  <si>
    <t>ENC. DEL DEPARTAMENTO DE COMUNCIACIONES</t>
  </si>
  <si>
    <t>01/04/2025 - 30/09/2025</t>
  </si>
  <si>
    <t>GLENNYS ARLENE DIAZ RAMRIEZ</t>
  </si>
  <si>
    <t>01/03/2025 - 30/09/2025</t>
  </si>
  <si>
    <t>BIEMBO ARIEL DE OLEO DE OLEO</t>
  </si>
  <si>
    <t>01/07/2025 -31/12/2025</t>
  </si>
  <si>
    <t>ANTHONNY EMMANUEL OLIVO SANTANA</t>
  </si>
  <si>
    <t xml:space="preserve">ENCARGADO DEL DEPARTAMENTO DE PLANIFICACIÓN Y DESARROLLO       </t>
  </si>
  <si>
    <t>01/04/2025 - 01/10/2025</t>
  </si>
  <si>
    <t>JUANA ELENA RODRIGUEZ VASQUEZ</t>
  </si>
  <si>
    <t>ANALISTA DE PROGRAMACION ACADEMICA</t>
  </si>
  <si>
    <t>01/04/2025 -31/10/2025</t>
  </si>
  <si>
    <t>MARIA ISABEL DE JESUS CRUZ DE REYES</t>
  </si>
  <si>
    <t>ANALISTA DE EQUIDAD DE GENERO</t>
  </si>
  <si>
    <t>01/09/2025 -30/03/2026</t>
  </si>
  <si>
    <t>YILIAM DE LA ROSA MALDONADO</t>
  </si>
  <si>
    <t xml:space="preserve">TÉCNICO DE CONTABILIDAD         </t>
  </si>
  <si>
    <t>01/11/2024 - 30/04/2025</t>
  </si>
  <si>
    <t>DENIS URIBE FERRERAS</t>
  </si>
  <si>
    <t>ANALISTA DE CALIDAD EN LA GESTION</t>
  </si>
  <si>
    <t>HALINSON HIPOLITO DE LA CRUZ JIMENEZ</t>
  </si>
  <si>
    <t xml:space="preserve">ENCARGADO/A SECCION DE ALMACEN         </t>
  </si>
  <si>
    <t>01/09/2024 - 28/02/2025</t>
  </si>
  <si>
    <t>EUGENIO EMILIO MORETA PEREZ</t>
  </si>
  <si>
    <t>01/01/2025 - 30/06/2025</t>
  </si>
  <si>
    <t>ANGEL PASTOR DE JESUS MORENO GARCIA</t>
  </si>
  <si>
    <t>ENCARGADO DEL CENTRO DE DOCUMENTACION</t>
  </si>
  <si>
    <t>01/08/2024 - 31/01/2025</t>
  </si>
  <si>
    <t>ELVINALISA DEL CARMEN ALMONTE REODRIGUEZ</t>
  </si>
  <si>
    <t>ENCARGADO OFICINA REGIONAL NORTE</t>
  </si>
  <si>
    <t>1/8/2024 - 31/05/2025</t>
  </si>
  <si>
    <t>LEONCIO JIMENEZ ORTIZ</t>
  </si>
  <si>
    <t>1/8/2024 - 31/01/2025</t>
  </si>
  <si>
    <t>MARTIN APOLONIO SANCHEZ ARTILES</t>
  </si>
  <si>
    <t>ENCARGADO DE LA DIVISION ADMINISTRATIVA</t>
  </si>
  <si>
    <t>1/8/2024 -31/05/2025</t>
  </si>
  <si>
    <t>MABEL ARLETTE FERNANDEZ MATEO</t>
  </si>
  <si>
    <t xml:space="preserve">ENCARGADO (A) FORMULACION, MONITOREO Y EVALUACION PPP         </t>
  </si>
  <si>
    <t>CARMEN DAIANA GONZALEZ MOREL</t>
  </si>
  <si>
    <t>ANALISTA DE INVESTIGACION</t>
  </si>
  <si>
    <t>DEANNYS MILAGROS GONZALEZ JIMENEZ</t>
  </si>
  <si>
    <t>ARLENE  IRENE BENCOSME REYES</t>
  </si>
  <si>
    <t>ANALISTA DE ACREDITACION Y CE</t>
  </si>
  <si>
    <t>MARIO ALBERTO CRUSSET NUÑEZ</t>
  </si>
  <si>
    <t>TANIA MARIA HERNANDEZ BEATO</t>
  </si>
  <si>
    <t>01/08/2024 - 31/05/2025</t>
  </si>
  <si>
    <t>JULIO CESAR CASTRO</t>
  </si>
  <si>
    <t>EVELYN AMADOR CASTILLO</t>
  </si>
  <si>
    <t>COORDINADORA ACADEMICO</t>
  </si>
  <si>
    <t>JUAN DE LA ROSA BELLO CUEVAS</t>
  </si>
  <si>
    <t>01/10/2024- 31/03/2025</t>
  </si>
  <si>
    <t>FAUSTINA PÉREZ DE CASTILLO</t>
  </si>
  <si>
    <t>GISSEL MANZUETA NUÑEZ</t>
  </si>
  <si>
    <t>YANIRIS ALTAGRACIA ESPINAL JORGE</t>
  </si>
  <si>
    <t>01/12/2024 - 31/05/2025</t>
  </si>
  <si>
    <t>PEDRO MICHEL FIGUEROA</t>
  </si>
  <si>
    <t>01/05/2025 -30/11/2025</t>
  </si>
  <si>
    <t>CLARIBEL ZABALA LA PAIX</t>
  </si>
  <si>
    <t>01/07/2025 31/12/2025</t>
  </si>
  <si>
    <t>DIVISION DE ADMISION E INFORMACION</t>
  </si>
  <si>
    <t>ELSA ALEJANDRINA CARRASCO VARGAS</t>
  </si>
  <si>
    <t xml:space="preserve">ENCARGADO DEPARTAMENTO DE FORMACION DOCENTE         </t>
  </si>
  <si>
    <t xml:space="preserve">                                          SRA. IVIS N. MONTERO MATOS</t>
  </si>
  <si>
    <t xml:space="preserve">                           CONTADORA</t>
  </si>
  <si>
    <r>
      <t xml:space="preserve">INSTITUTO NACIONAL DE ADMINISTRACIÓN PÚBLICA 
(INAP)
</t>
    </r>
    <r>
      <rPr>
        <b/>
        <sz val="12"/>
        <color theme="1"/>
        <rFont val="Segoe UI"/>
        <family val="2"/>
      </rPr>
      <t xml:space="preserve">NÓMINA DE PERSONAL DE VIGILANCIA, CORRESPONDIENTE AL MES DE SEPTIEMBRE  2025 </t>
    </r>
  </si>
  <si>
    <t>Cuenta: 2.1.2.2.0.5</t>
  </si>
  <si>
    <t>Direccion General</t>
  </si>
  <si>
    <t>JAIRO RAFAEL RODRIGUEZ ORTIZ</t>
  </si>
  <si>
    <t>ASISTENTE DE SEGURIDAD</t>
  </si>
  <si>
    <t>PERSONAL DE VIGILANCIA</t>
  </si>
  <si>
    <t>MANUEL VIZCAINO VIZCAINO</t>
  </si>
  <si>
    <t>MIEMBRO DE SEGURIDAD</t>
  </si>
  <si>
    <t>YAIRENIS PAREDES CASTILLO</t>
  </si>
  <si>
    <t>RICHAL IVAN LUIS FELIZ</t>
  </si>
  <si>
    <t>OFICIAL VIGILANCIA RECEPCION</t>
  </si>
  <si>
    <t>WANYI SANCHEZ NUÑEZ</t>
  </si>
  <si>
    <t>SEGURIDAD</t>
  </si>
  <si>
    <t xml:space="preserve">                                            SRA. IVIS N. MONTERO MATOS</t>
  </si>
  <si>
    <t xml:space="preserve">                         CONTADORA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</si>
</sst>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1">
    <font>
      <sz val="11"/>
      <color theme="1"/>
      <name val="Calibri"/>
      <family val="2"/>
      <scheme val="minor"/>
    </font>
    <font>
      <sz val="11"/>
      <color theme="1"/>
      <name val="Calibri"/>
      <family val="2"/>
      <scheme val="minor"/>
    </font>
    <font>
      <sz val="8"/>
      <name val="Calibri"/>
      <family val="2"/>
      <scheme val="minor"/>
    </font>
    <font>
      <sz val="12"/>
      <color theme="1"/>
      <name val="Times New Roman"/>
      <family val="1"/>
    </font>
    <font>
      <sz val="12"/>
      <color indexed="8"/>
      <name val="Times New Roman"/>
      <family val="1"/>
    </font>
    <font>
      <sz val="12"/>
      <color rgb="FF000000"/>
      <name val="Times New Roman"/>
      <family val="1"/>
    </font>
    <font>
      <sz val="12"/>
      <name val="Times New Roman"/>
      <family val="1"/>
    </font>
    <font>
      <b/>
      <sz val="14"/>
      <color theme="1"/>
      <name val="Times New Roman"/>
      <family val="1"/>
    </font>
    <font>
      <b/>
      <sz val="12"/>
      <color theme="1"/>
      <name val="Times New Roman"/>
      <family val="1"/>
    </font>
    <font>
      <sz val="11"/>
      <color theme="1"/>
      <name val="Times New Roman"/>
      <family val="1"/>
    </font>
    <font>
      <sz val="14"/>
      <color theme="1"/>
      <name val="Times New Roman"/>
      <family val="1"/>
    </font>
    <font>
      <b/>
      <sz val="11"/>
      <color theme="1"/>
      <name val="Times New Roman"/>
      <family val="1"/>
    </font>
    <font>
      <b/>
      <sz val="20"/>
      <color theme="1"/>
      <name val="Times New Roman"/>
      <family val="1"/>
    </font>
    <font>
      <b/>
      <sz val="12"/>
      <color indexed="8"/>
      <name val="Times New Roman"/>
      <family val="1"/>
    </font>
    <font>
      <i/>
      <sz val="12"/>
      <color rgb="FF000000"/>
      <name val="Times New Roman"/>
      <family val="1"/>
    </font>
    <font>
      <b/>
      <sz val="12"/>
      <name val="Times New Roman"/>
      <family val="1"/>
    </font>
    <font>
      <b/>
      <sz val="11"/>
      <color rgb="FFFF0000"/>
      <name val="Times New Roman"/>
      <family val="1"/>
    </font>
    <font>
      <sz val="18"/>
      <color rgb="FFFF0000"/>
      <name val="Times New Roman"/>
      <family val="1"/>
    </font>
    <font>
      <sz val="11"/>
      <color rgb="FFFF0000"/>
      <name val="Times New Roman"/>
      <family val="1"/>
    </font>
    <font>
      <b/>
      <sz val="14"/>
      <name val="Times New Roman"/>
      <family val="1"/>
    </font>
    <font>
      <b/>
      <sz val="18"/>
      <color theme="1"/>
      <name val="Times New Roman"/>
      <family val="1"/>
    </font>
    <font>
      <b/>
      <sz val="16"/>
      <color theme="1"/>
      <name val="Times New Roman"/>
      <family val="1"/>
    </font>
    <font>
      <b/>
      <sz val="11"/>
      <name val="Times New Roman"/>
      <family val="1"/>
    </font>
    <font>
      <b/>
      <sz val="16"/>
      <color theme="1"/>
      <name val="Segoe UI"/>
      <family val="2"/>
    </font>
    <font>
      <b/>
      <sz val="14"/>
      <color theme="1"/>
      <name val="Segoe UI"/>
      <family val="2"/>
    </font>
    <font>
      <b/>
      <sz val="20"/>
      <color theme="1"/>
      <name val="Segoe UI "/>
    </font>
    <font>
      <b/>
      <sz val="14"/>
      <color theme="1"/>
      <name val="Segoe UI "/>
    </font>
    <font>
      <sz val="12"/>
      <name val="Segoe UI "/>
    </font>
    <font>
      <b/>
      <sz val="12"/>
      <name val="Segoe UI "/>
    </font>
    <font>
      <b/>
      <sz val="14"/>
      <name val="Segoe UI "/>
    </font>
    <font>
      <sz val="12"/>
      <name val="Segoe UI"/>
      <family val="2"/>
    </font>
    <font>
      <b/>
      <sz val="12"/>
      <name val="Segoe UI"/>
      <family val="2"/>
    </font>
    <font>
      <b/>
      <sz val="20"/>
      <name val="Segoe UI"/>
      <family val="2"/>
    </font>
    <font>
      <sz val="11"/>
      <name val="Calibri"/>
      <family val="2"/>
      <scheme val="minor"/>
    </font>
    <font>
      <sz val="12"/>
      <color theme="1"/>
      <name val="Segoe UI"/>
      <family val="2"/>
    </font>
    <font>
      <b/>
      <sz val="12"/>
      <color theme="1"/>
      <name val="Segoe UI"/>
      <family val="2"/>
    </font>
    <font>
      <b/>
      <sz val="12"/>
      <color theme="1"/>
      <name val="Segoe UI "/>
    </font>
    <font>
      <b/>
      <sz val="20"/>
      <color theme="1"/>
      <name val="Segoe UI"/>
      <family val="2"/>
    </font>
    <font>
      <sz val="12"/>
      <color indexed="8"/>
      <name val="Segoe UI"/>
      <family val="2"/>
    </font>
    <font>
      <sz val="12"/>
      <color theme="1"/>
      <name val="Calibri"/>
      <family val="2"/>
      <scheme val="minor"/>
    </font>
    <font>
      <b/>
      <sz val="12"/>
      <color indexed="8"/>
      <name val="Segoe UI"/>
      <family val="2"/>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191">
    <xf numFmtId="0" fontId="0" fillId="0" borderId="0" xfId="0"/>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9" fillId="0" borderId="0" xfId="0" applyFont="1"/>
    <xf numFmtId="0" fontId="7" fillId="0" borderId="0" xfId="0" applyFont="1" applyAlignment="1">
      <alignment horizontal="center" vertical="center"/>
    </xf>
    <xf numFmtId="0" fontId="10" fillId="0" borderId="0" xfId="0" applyFont="1"/>
    <xf numFmtId="0" fontId="9" fillId="4" borderId="0" xfId="0" applyFont="1" applyFill="1"/>
    <xf numFmtId="3" fontId="9" fillId="4" borderId="0" xfId="0" applyNumberFormat="1" applyFont="1" applyFill="1"/>
    <xf numFmtId="0" fontId="9" fillId="0" borderId="1" xfId="0" applyFont="1" applyBorder="1"/>
    <xf numFmtId="0" fontId="4" fillId="0" borderId="0" xfId="0" applyFont="1" applyAlignment="1">
      <alignment horizontal="left"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4" fontId="4" fillId="0" borderId="0" xfId="0" applyNumberFormat="1" applyFont="1" applyAlignment="1">
      <alignment horizontal="right" vertical="center"/>
    </xf>
    <xf numFmtId="0" fontId="9" fillId="3" borderId="0" xfId="0" applyFont="1" applyFill="1"/>
    <xf numFmtId="4" fontId="9" fillId="0" borderId="0" xfId="0" applyNumberFormat="1" applyFont="1"/>
    <xf numFmtId="0" fontId="9" fillId="0" borderId="0" xfId="0" applyFont="1" applyAlignment="1">
      <alignment horizontal="center"/>
    </xf>
    <xf numFmtId="0" fontId="9" fillId="0" borderId="0" xfId="0" applyFont="1" applyAlignment="1">
      <alignment wrapText="1"/>
    </xf>
    <xf numFmtId="0" fontId="9" fillId="0" borderId="0" xfId="0" applyFont="1" applyAlignment="1">
      <alignment horizontal="center" vertical="center"/>
    </xf>
    <xf numFmtId="0" fontId="9" fillId="0" borderId="0" xfId="0" applyFont="1" applyAlignment="1">
      <alignment horizontal="center" vertical="center" wrapText="1"/>
    </xf>
    <xf numFmtId="4" fontId="4" fillId="0" borderId="0" xfId="0" applyNumberFormat="1" applyFont="1" applyAlignment="1">
      <alignment vertical="center"/>
    </xf>
    <xf numFmtId="43" fontId="13" fillId="0" borderId="0" xfId="1" applyFont="1" applyFill="1" applyBorder="1" applyAlignment="1">
      <alignment vertical="center" wrapText="1"/>
    </xf>
    <xf numFmtId="43" fontId="13" fillId="0" borderId="0" xfId="1" applyFont="1" applyBorder="1" applyAlignment="1">
      <alignment horizontal="left" vertical="center" wrapText="1"/>
    </xf>
    <xf numFmtId="43" fontId="13" fillId="0" borderId="0" xfId="1" applyFont="1" applyBorder="1" applyAlignment="1">
      <alignment horizontal="center" vertical="center"/>
    </xf>
    <xf numFmtId="43" fontId="13" fillId="0" borderId="0" xfId="1" applyFont="1" applyBorder="1" applyAlignment="1">
      <alignment horizontal="center" vertical="center" wrapText="1"/>
    </xf>
    <xf numFmtId="43" fontId="13" fillId="0" borderId="0" xfId="1" applyFont="1" applyFill="1" applyBorder="1" applyAlignment="1">
      <alignment horizontal="right" vertical="center" wrapText="1"/>
    </xf>
    <xf numFmtId="0" fontId="3" fillId="0" borderId="0" xfId="0" applyFont="1" applyAlignment="1">
      <alignment horizontal="center" vertical="center"/>
    </xf>
    <xf numFmtId="4" fontId="3" fillId="0" borderId="0" xfId="0" applyNumberFormat="1" applyFont="1" applyAlignment="1">
      <alignment horizontal="center" vertical="center"/>
    </xf>
    <xf numFmtId="43" fontId="13" fillId="0" borderId="0" xfId="1" applyFont="1" applyFill="1" applyAlignment="1">
      <alignment vertical="center" wrapText="1"/>
    </xf>
    <xf numFmtId="43" fontId="13" fillId="0" borderId="0" xfId="1" applyFont="1" applyAlignment="1">
      <alignment horizontal="left" vertical="center" wrapText="1"/>
    </xf>
    <xf numFmtId="43" fontId="13" fillId="0" borderId="0" xfId="1" applyFont="1" applyAlignment="1">
      <alignment horizontal="center" vertical="center"/>
    </xf>
    <xf numFmtId="0" fontId="13" fillId="0" borderId="0" xfId="0" applyFont="1" applyAlignment="1">
      <alignment horizontal="center" vertical="center" wrapText="1"/>
    </xf>
    <xf numFmtId="0" fontId="4" fillId="0" borderId="0" xfId="0" applyFont="1" applyAlignment="1">
      <alignment wrapText="1"/>
    </xf>
    <xf numFmtId="0" fontId="16" fillId="0" borderId="0" xfId="0" applyFont="1" applyAlignment="1">
      <alignment horizontal="center" vertical="center" wrapText="1"/>
    </xf>
    <xf numFmtId="0" fontId="18" fillId="0" borderId="0" xfId="0" applyFont="1" applyAlignment="1">
      <alignment wrapText="1"/>
    </xf>
    <xf numFmtId="4" fontId="9" fillId="0" borderId="0" xfId="0" applyNumberFormat="1" applyFont="1" applyAlignment="1">
      <alignment horizontal="left"/>
    </xf>
    <xf numFmtId="0" fontId="9" fillId="0" borderId="0" xfId="0" applyFont="1" applyAlignment="1">
      <alignment horizontal="left"/>
    </xf>
    <xf numFmtId="4" fontId="9" fillId="0" borderId="0" xfId="0" applyNumberFormat="1" applyFont="1" applyAlignment="1">
      <alignment horizontal="center" vertical="center" wrapText="1"/>
    </xf>
    <xf numFmtId="0" fontId="7" fillId="0" borderId="1" xfId="0" applyFont="1" applyBorder="1" applyAlignment="1">
      <alignment horizontal="center" vertical="center"/>
    </xf>
    <xf numFmtId="0" fontId="4" fillId="0" borderId="0" xfId="0" applyFont="1" applyAlignment="1">
      <alignment horizontal="center" vertical="center"/>
    </xf>
    <xf numFmtId="43" fontId="4" fillId="0" borderId="0" xfId="1" applyFont="1" applyFill="1" applyBorder="1" applyAlignment="1">
      <alignment horizontal="right" vertical="center" wrapText="1"/>
    </xf>
    <xf numFmtId="0" fontId="3" fillId="0" borderId="0" xfId="0" applyFont="1" applyAlignment="1">
      <alignment horizontal="left" vertical="center" wrapText="1"/>
    </xf>
    <xf numFmtId="43" fontId="4" fillId="0" borderId="0" xfId="1" applyFont="1" applyFill="1" applyBorder="1" applyAlignment="1">
      <alignment vertical="center" wrapText="1"/>
    </xf>
    <xf numFmtId="43" fontId="13" fillId="0" borderId="0" xfId="1" applyFont="1" applyFill="1" applyBorder="1" applyAlignment="1">
      <alignment horizontal="center" vertical="center" wrapText="1"/>
    </xf>
    <xf numFmtId="43" fontId="13" fillId="0" borderId="0" xfId="1" applyFont="1" applyFill="1" applyBorder="1" applyAlignment="1">
      <alignment horizontal="center" vertical="center"/>
    </xf>
    <xf numFmtId="43" fontId="13" fillId="0" borderId="0" xfId="1" applyFont="1" applyFill="1" applyBorder="1" applyAlignment="1">
      <alignment horizontal="left" vertical="center" wrapText="1"/>
    </xf>
    <xf numFmtId="43" fontId="4" fillId="0" borderId="0" xfId="1" applyFont="1" applyFill="1" applyBorder="1" applyAlignment="1">
      <alignment horizontal="left" vertical="center" wrapText="1"/>
    </xf>
    <xf numFmtId="43" fontId="4" fillId="0" borderId="0" xfId="1" applyFont="1" applyFill="1" applyBorder="1" applyAlignment="1">
      <alignment horizontal="center" vertical="center" wrapText="1"/>
    </xf>
    <xf numFmtId="43" fontId="3" fillId="0" borderId="0" xfId="1" applyFont="1" applyFill="1" applyBorder="1" applyAlignment="1">
      <alignment horizontal="right" vertical="center" wrapText="1"/>
    </xf>
    <xf numFmtId="0" fontId="4"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43" fontId="15" fillId="0" borderId="7" xfId="1" applyFont="1" applyFill="1" applyBorder="1" applyAlignment="1">
      <alignment horizontal="right" vertical="center" wrapText="1"/>
    </xf>
    <xf numFmtId="4" fontId="8" fillId="0" borderId="0" xfId="0" applyNumberFormat="1" applyFont="1" applyAlignment="1">
      <alignment horizontal="center" vertical="center"/>
    </xf>
    <xf numFmtId="2" fontId="13" fillId="0" borderId="1" xfId="1" applyNumberFormat="1" applyFont="1" applyFill="1" applyBorder="1" applyAlignment="1">
      <alignment horizontal="center" vertical="center" wrapText="1"/>
    </xf>
    <xf numFmtId="43" fontId="13" fillId="0" borderId="1" xfId="1" applyFont="1" applyFill="1" applyBorder="1" applyAlignment="1">
      <alignment horizontal="center" vertical="center" wrapText="1"/>
    </xf>
    <xf numFmtId="0" fontId="4" fillId="0" borderId="1" xfId="0" applyFont="1" applyBorder="1" applyAlignment="1">
      <alignment horizontal="center" vertical="center" wrapText="1"/>
    </xf>
    <xf numFmtId="4" fontId="9" fillId="0" borderId="1" xfId="0" applyNumberFormat="1" applyFont="1" applyBorder="1" applyAlignment="1">
      <alignment horizontal="left"/>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4" fontId="11" fillId="0" borderId="1" xfId="0" applyNumberFormat="1" applyFont="1" applyBorder="1" applyAlignment="1">
      <alignment horizontal="left" vertical="center"/>
    </xf>
    <xf numFmtId="0" fontId="9" fillId="0" borderId="1" xfId="0" applyFont="1" applyBorder="1" applyAlignment="1">
      <alignment horizontal="center" vertical="center" wrapText="1"/>
    </xf>
    <xf numFmtId="0" fontId="6" fillId="0" borderId="0" xfId="0" applyFont="1" applyAlignment="1">
      <alignment horizontal="left" vertical="center" wrapText="1"/>
    </xf>
    <xf numFmtId="43" fontId="13" fillId="0" borderId="8" xfId="1" applyFont="1" applyFill="1" applyBorder="1" applyAlignment="1">
      <alignment horizontal="right" vertical="center" wrapText="1"/>
    </xf>
    <xf numFmtId="4" fontId="4" fillId="5" borderId="0" xfId="0" applyNumberFormat="1" applyFont="1" applyFill="1" applyAlignment="1">
      <alignment horizontal="right" vertical="center"/>
    </xf>
    <xf numFmtId="4" fontId="4" fillId="5" borderId="0" xfId="0" applyNumberFormat="1" applyFont="1" applyFill="1" applyAlignment="1">
      <alignment vertical="center"/>
    </xf>
    <xf numFmtId="43" fontId="4" fillId="5" borderId="0" xfId="1" applyFont="1" applyFill="1" applyBorder="1" applyAlignment="1">
      <alignment vertical="center" wrapText="1"/>
    </xf>
    <xf numFmtId="4" fontId="9" fillId="5" borderId="0" xfId="0" applyNumberFormat="1" applyFont="1" applyFill="1" applyAlignment="1">
      <alignment vertical="center"/>
    </xf>
    <xf numFmtId="4" fontId="6" fillId="5" borderId="0" xfId="0" applyNumberFormat="1" applyFont="1" applyFill="1" applyAlignment="1">
      <alignment vertical="center"/>
    </xf>
    <xf numFmtId="43" fontId="4" fillId="5" borderId="0" xfId="1" applyFont="1" applyFill="1" applyBorder="1" applyAlignment="1">
      <alignment horizontal="right" vertical="center" wrapText="1"/>
    </xf>
    <xf numFmtId="43" fontId="3" fillId="5" borderId="0" xfId="1" applyFont="1" applyFill="1"/>
    <xf numFmtId="0" fontId="12" fillId="2" borderId="0" xfId="0" applyFont="1" applyFill="1" applyAlignment="1">
      <alignment horizontal="center" vertical="center"/>
    </xf>
    <xf numFmtId="4" fontId="6" fillId="6" borderId="0" xfId="0" applyNumberFormat="1" applyFont="1" applyFill="1" applyAlignment="1">
      <alignment horizontal="right" vertical="center"/>
    </xf>
    <xf numFmtId="4" fontId="4" fillId="6" borderId="0" xfId="0" applyNumberFormat="1" applyFont="1" applyFill="1" applyAlignment="1">
      <alignment horizontal="right" vertical="center"/>
    </xf>
    <xf numFmtId="0" fontId="21" fillId="0" borderId="0" xfId="0" applyFont="1" applyAlignment="1">
      <alignment horizontal="center" vertical="center" wrapText="1"/>
    </xf>
    <xf numFmtId="43" fontId="15" fillId="0" borderId="0" xfId="1" applyFont="1" applyFill="1" applyBorder="1" applyAlignment="1">
      <alignment horizontal="right" vertical="center" wrapText="1"/>
    </xf>
    <xf numFmtId="4" fontId="22" fillId="0" borderId="0" xfId="0" applyNumberFormat="1" applyFont="1" applyAlignment="1">
      <alignment horizontal="left" vertical="center"/>
    </xf>
    <xf numFmtId="4" fontId="6" fillId="0" borderId="0" xfId="0" applyNumberFormat="1" applyFont="1" applyAlignment="1">
      <alignment vertical="center"/>
    </xf>
    <xf numFmtId="43" fontId="3" fillId="0" borderId="0" xfId="1" applyFont="1" applyFill="1"/>
    <xf numFmtId="4" fontId="6" fillId="0" borderId="0" xfId="0" applyNumberFormat="1" applyFont="1" applyAlignment="1">
      <alignment horizontal="right" vertical="center"/>
    </xf>
    <xf numFmtId="0" fontId="5" fillId="0" borderId="0" xfId="0" applyFont="1" applyAlignment="1">
      <alignment horizontal="left" vertical="center" wrapText="1"/>
    </xf>
    <xf numFmtId="0" fontId="3" fillId="0" borderId="0" xfId="0" applyFont="1" applyAlignment="1">
      <alignment wrapText="1"/>
    </xf>
    <xf numFmtId="43" fontId="15" fillId="0" borderId="9" xfId="1" applyFont="1" applyFill="1" applyBorder="1" applyAlignment="1">
      <alignment horizontal="right" vertical="center" wrapText="1"/>
    </xf>
    <xf numFmtId="0" fontId="21" fillId="0" borderId="1" xfId="0" applyFont="1" applyBorder="1" applyAlignment="1">
      <alignment horizontal="center" vertical="center" wrapText="1"/>
    </xf>
    <xf numFmtId="0" fontId="21" fillId="0" borderId="5" xfId="0" applyFont="1" applyBorder="1" applyAlignment="1">
      <alignment horizontal="center" vertical="center" wrapText="1"/>
    </xf>
    <xf numFmtId="0" fontId="12" fillId="2" borderId="1" xfId="0" applyFont="1" applyFill="1" applyBorder="1" applyAlignment="1">
      <alignment horizontal="center" vertical="center"/>
    </xf>
    <xf numFmtId="0" fontId="17" fillId="0" borderId="0" xfId="0" applyFont="1" applyAlignment="1">
      <alignment horizontal="center" vertical="center" wrapText="1"/>
    </xf>
    <xf numFmtId="0" fontId="23"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0" xfId="0" applyFont="1" applyAlignment="1">
      <alignment horizontal="center" vertical="center" wrapText="1"/>
    </xf>
    <xf numFmtId="0" fontId="24" fillId="0" borderId="14" xfId="0" applyFont="1" applyBorder="1" applyAlignment="1">
      <alignment horizontal="center" vertical="center" wrapText="1"/>
    </xf>
    <xf numFmtId="0" fontId="24" fillId="0" borderId="1" xfId="0" applyFont="1" applyBorder="1" applyAlignment="1">
      <alignment horizontal="center" vertical="center"/>
    </xf>
    <xf numFmtId="0" fontId="25" fillId="0" borderId="0" xfId="0" applyFont="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0" xfId="0" applyFont="1" applyAlignment="1">
      <alignment horizontal="left" vertical="center"/>
    </xf>
    <xf numFmtId="0" fontId="27" fillId="0" borderId="0" xfId="0" applyFont="1" applyAlignment="1">
      <alignment horizontal="center" vertical="center"/>
    </xf>
    <xf numFmtId="43" fontId="27" fillId="0" borderId="0" xfId="1" applyFont="1" applyFill="1" applyBorder="1" applyAlignment="1">
      <alignment horizontal="right" vertical="center" wrapText="1"/>
    </xf>
    <xf numFmtId="49" fontId="27" fillId="0" borderId="0" xfId="1" applyNumberFormat="1" applyFont="1" applyFill="1" applyBorder="1" applyAlignment="1">
      <alignment horizontal="right" vertical="center" wrapText="1"/>
    </xf>
    <xf numFmtId="4" fontId="27" fillId="0" borderId="0" xfId="0" applyNumberFormat="1" applyFont="1" applyAlignment="1">
      <alignment horizontal="right" vertical="center"/>
    </xf>
    <xf numFmtId="43" fontId="28" fillId="0" borderId="4" xfId="1" applyFont="1" applyFill="1" applyBorder="1" applyAlignment="1">
      <alignment horizontal="right" vertical="center" wrapText="1"/>
    </xf>
    <xf numFmtId="0" fontId="27" fillId="0" borderId="0" xfId="0" applyFont="1" applyAlignment="1">
      <alignment horizontal="left" vertical="center" wrapText="1"/>
    </xf>
    <xf numFmtId="4" fontId="27" fillId="0" borderId="8" xfId="0" applyNumberFormat="1" applyFont="1" applyBorder="1" applyAlignment="1">
      <alignment horizontal="right" vertical="center"/>
    </xf>
    <xf numFmtId="4" fontId="27" fillId="0" borderId="19" xfId="0" applyNumberFormat="1" applyFont="1" applyBorder="1" applyAlignment="1">
      <alignment horizontal="right" vertical="center"/>
    </xf>
    <xf numFmtId="43" fontId="28" fillId="0" borderId="8" xfId="1" applyFont="1" applyFill="1" applyBorder="1" applyAlignment="1">
      <alignment horizontal="right" vertical="center" wrapText="1"/>
    </xf>
    <xf numFmtId="43" fontId="27" fillId="0" borderId="8" xfId="1" applyFont="1" applyFill="1" applyBorder="1" applyAlignment="1">
      <alignment horizontal="right" vertical="center" wrapText="1"/>
    </xf>
    <xf numFmtId="43" fontId="28" fillId="0" borderId="0" xfId="1" applyFont="1" applyFill="1" applyAlignment="1">
      <alignment horizontal="center" vertical="center" wrapText="1"/>
    </xf>
    <xf numFmtId="0" fontId="27" fillId="0" borderId="0" xfId="0" applyFont="1" applyAlignment="1">
      <alignment horizontal="center" vertical="center" wrapText="1"/>
    </xf>
    <xf numFmtId="0" fontId="29" fillId="0" borderId="22" xfId="0" applyFont="1" applyBorder="1" applyAlignment="1">
      <alignment horizontal="center" vertical="center"/>
    </xf>
    <xf numFmtId="4" fontId="28" fillId="0" borderId="8" xfId="0" applyNumberFormat="1" applyFont="1" applyBorder="1" applyAlignment="1">
      <alignment horizontal="right" vertical="center"/>
    </xf>
    <xf numFmtId="4" fontId="27" fillId="0" borderId="11" xfId="0" applyNumberFormat="1" applyFont="1" applyBorder="1" applyAlignment="1">
      <alignment horizontal="right" vertical="center"/>
    </xf>
    <xf numFmtId="4" fontId="28" fillId="0" borderId="11" xfId="0" applyNumberFormat="1" applyFont="1" applyBorder="1" applyAlignment="1">
      <alignment horizontal="right" vertical="center"/>
    </xf>
    <xf numFmtId="43" fontId="0" fillId="0" borderId="26" xfId="1" applyFont="1" applyFill="1" applyBorder="1"/>
    <xf numFmtId="0" fontId="30"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horizontal="center" vertical="center" wrapText="1"/>
    </xf>
    <xf numFmtId="4" fontId="27" fillId="0" borderId="26" xfId="0" applyNumberFormat="1" applyFont="1" applyBorder="1" applyAlignment="1">
      <alignment horizontal="right" vertical="center"/>
    </xf>
    <xf numFmtId="4" fontId="30" fillId="0" borderId="8" xfId="0" applyNumberFormat="1" applyFont="1" applyBorder="1" applyAlignment="1">
      <alignment horizontal="right" vertical="center"/>
    </xf>
    <xf numFmtId="4" fontId="30" fillId="0" borderId="26" xfId="0" applyNumberFormat="1" applyFont="1" applyBorder="1" applyAlignment="1">
      <alignment horizontal="right" vertical="center"/>
    </xf>
    <xf numFmtId="14" fontId="30" fillId="0" borderId="0" xfId="0" applyNumberFormat="1" applyFont="1" applyAlignment="1">
      <alignment horizontal="center"/>
    </xf>
    <xf numFmtId="4" fontId="28" fillId="0" borderId="0" xfId="0" applyNumberFormat="1" applyFont="1" applyAlignment="1">
      <alignment horizontal="right" vertical="center"/>
    </xf>
    <xf numFmtId="4" fontId="30" fillId="0" borderId="0" xfId="0" applyNumberFormat="1" applyFont="1" applyAlignment="1">
      <alignment horizontal="right" vertical="center"/>
    </xf>
    <xf numFmtId="0" fontId="32" fillId="0" borderId="23" xfId="0" applyFont="1" applyBorder="1" applyAlignment="1">
      <alignment horizontal="center"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0" fillId="0" borderId="0" xfId="0" applyFont="1" applyAlignment="1">
      <alignment horizontal="left" vertical="center"/>
    </xf>
    <xf numFmtId="43" fontId="30" fillId="0" borderId="0" xfId="1" applyFont="1" applyFill="1" applyBorder="1" applyAlignment="1">
      <alignment horizontal="right" vertical="center" wrapText="1"/>
    </xf>
    <xf numFmtId="43" fontId="30" fillId="0" borderId="0" xfId="1" applyFont="1" applyFill="1" applyBorder="1" applyAlignment="1">
      <alignment horizontal="right" vertical="center"/>
    </xf>
    <xf numFmtId="0" fontId="33" fillId="0" borderId="0" xfId="0" applyFont="1"/>
    <xf numFmtId="0" fontId="33" fillId="0" borderId="0" xfId="0" applyFont="1" applyAlignment="1">
      <alignment horizontal="center"/>
    </xf>
    <xf numFmtId="0" fontId="31" fillId="0" borderId="0" xfId="0" applyFont="1" applyAlignment="1">
      <alignment horizontal="center" vertical="center" wrapText="1"/>
    </xf>
    <xf numFmtId="4" fontId="31" fillId="0" borderId="9" xfId="0" applyNumberFormat="1" applyFont="1" applyBorder="1" applyAlignment="1">
      <alignment horizontal="right" vertical="center"/>
    </xf>
    <xf numFmtId="4" fontId="31" fillId="0" borderId="7" xfId="0" applyNumberFormat="1" applyFont="1" applyBorder="1" applyAlignment="1">
      <alignment horizontal="right" vertical="center"/>
    </xf>
    <xf numFmtId="4" fontId="31" fillId="0" borderId="0" xfId="0" applyNumberFormat="1" applyFont="1" applyAlignment="1">
      <alignment horizontal="center" vertical="center"/>
    </xf>
    <xf numFmtId="43" fontId="31" fillId="0" borderId="0" xfId="0" applyNumberFormat="1" applyFont="1" applyAlignment="1">
      <alignment horizontal="center" vertical="center"/>
    </xf>
    <xf numFmtId="0" fontId="34" fillId="0" borderId="0" xfId="0" applyFont="1" applyAlignment="1">
      <alignment horizontal="center" vertical="center"/>
    </xf>
    <xf numFmtId="4" fontId="34" fillId="0" borderId="0" xfId="0" applyNumberFormat="1" applyFont="1" applyAlignment="1">
      <alignment horizontal="center" vertical="center"/>
    </xf>
    <xf numFmtId="4" fontId="34" fillId="0" borderId="0" xfId="0" applyNumberFormat="1" applyFont="1" applyAlignment="1">
      <alignment horizontal="center" vertical="center"/>
    </xf>
    <xf numFmtId="0" fontId="35" fillId="0" borderId="0" xfId="0" applyFont="1" applyAlignment="1">
      <alignment horizontal="center" vertical="center" wrapText="1"/>
    </xf>
    <xf numFmtId="4" fontId="35" fillId="0" borderId="0" xfId="0" applyNumberFormat="1" applyFont="1" applyAlignment="1">
      <alignment horizontal="center" vertical="center"/>
    </xf>
    <xf numFmtId="43" fontId="35" fillId="0" borderId="0" xfId="0" applyNumberFormat="1" applyFont="1" applyAlignment="1">
      <alignment horizontal="center" vertical="center"/>
    </xf>
    <xf numFmtId="0" fontId="36" fillId="0" borderId="0" xfId="0" applyFont="1" applyAlignment="1">
      <alignment horizontal="center" vertical="center"/>
    </xf>
    <xf numFmtId="0" fontId="35" fillId="0" borderId="0" xfId="0" applyFont="1" applyAlignment="1">
      <alignment horizontal="center" vertical="center"/>
    </xf>
    <xf numFmtId="4" fontId="35" fillId="0" borderId="0" xfId="0" applyNumberFormat="1" applyFont="1" applyAlignment="1">
      <alignment horizontal="center" vertical="center"/>
    </xf>
    <xf numFmtId="0" fontId="34" fillId="0" borderId="0" xfId="0" applyFont="1" applyAlignment="1">
      <alignment horizontal="center" vertical="center"/>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6" xfId="0" applyFont="1" applyBorder="1" applyAlignment="1">
      <alignment horizontal="center" vertical="center"/>
    </xf>
    <xf numFmtId="0" fontId="24" fillId="0" borderId="18" xfId="0" applyFont="1" applyBorder="1" applyAlignment="1">
      <alignment horizontal="center" vertical="center"/>
    </xf>
    <xf numFmtId="0" fontId="24" fillId="0" borderId="27" xfId="0" applyFont="1" applyBorder="1" applyAlignment="1">
      <alignment horizontal="center" vertical="center"/>
    </xf>
    <xf numFmtId="0" fontId="24" fillId="0" borderId="28" xfId="0" applyFont="1" applyBorder="1" applyAlignment="1">
      <alignment horizontal="center" vertical="center"/>
    </xf>
    <xf numFmtId="0" fontId="37" fillId="2" borderId="31" xfId="0" applyFont="1" applyFill="1" applyBorder="1" applyAlignment="1">
      <alignment horizontal="center" vertical="center"/>
    </xf>
    <xf numFmtId="0" fontId="37" fillId="2" borderId="24" xfId="0" applyFont="1" applyFill="1" applyBorder="1" applyAlignment="1">
      <alignment horizontal="center" vertical="center"/>
    </xf>
    <xf numFmtId="0" fontId="37" fillId="2" borderId="21" xfId="0" applyFont="1" applyFill="1" applyBorder="1" applyAlignment="1">
      <alignment horizontal="center" vertical="center"/>
    </xf>
    <xf numFmtId="0" fontId="37" fillId="2" borderId="32" xfId="0" applyFont="1" applyFill="1" applyBorder="1" applyAlignment="1">
      <alignment horizontal="center" vertical="center"/>
    </xf>
    <xf numFmtId="0" fontId="24" fillId="0" borderId="29" xfId="0" applyFont="1" applyBorder="1" applyAlignment="1">
      <alignment horizontal="center" vertical="center"/>
    </xf>
    <xf numFmtId="0" fontId="24" fillId="0" borderId="22" xfId="0" applyFont="1" applyBorder="1" applyAlignment="1">
      <alignment horizontal="center" vertical="center"/>
    </xf>
    <xf numFmtId="0" fontId="38" fillId="0" borderId="18" xfId="0" applyFont="1" applyBorder="1" applyAlignment="1">
      <alignment horizontal="center" vertical="center" wrapText="1"/>
    </xf>
    <xf numFmtId="0" fontId="38" fillId="0" borderId="0" xfId="0" applyFont="1" applyAlignment="1">
      <alignment horizontal="left" vertical="center" wrapText="1"/>
    </xf>
    <xf numFmtId="0" fontId="38" fillId="0" borderId="0" xfId="0" applyFont="1" applyAlignment="1">
      <alignment horizontal="center" vertical="center" wrapText="1"/>
    </xf>
    <xf numFmtId="43" fontId="38" fillId="0" borderId="0" xfId="1" applyFont="1" applyFill="1" applyBorder="1" applyAlignment="1">
      <alignment horizontal="right" vertical="center" wrapText="1"/>
    </xf>
    <xf numFmtId="2" fontId="38" fillId="0" borderId="0" xfId="1" applyNumberFormat="1" applyFont="1" applyFill="1" applyBorder="1" applyAlignment="1">
      <alignment horizontal="right" vertical="center" wrapText="1"/>
    </xf>
    <xf numFmtId="43" fontId="38" fillId="0" borderId="4" xfId="1" applyFont="1" applyFill="1" applyBorder="1" applyAlignment="1">
      <alignment horizontal="right" vertical="center" wrapText="1"/>
    </xf>
    <xf numFmtId="0" fontId="39" fillId="0" borderId="0" xfId="0" applyFont="1"/>
    <xf numFmtId="0" fontId="40" fillId="0" borderId="18" xfId="0" applyFont="1" applyBorder="1" applyAlignment="1">
      <alignment horizontal="center" vertical="center" wrapText="1"/>
    </xf>
    <xf numFmtId="43" fontId="38" fillId="0" borderId="2" xfId="1" applyFont="1" applyFill="1" applyBorder="1" applyAlignment="1">
      <alignment horizontal="right" vertical="center" wrapText="1"/>
    </xf>
    <xf numFmtId="2" fontId="38" fillId="0" borderId="2" xfId="1" applyNumberFormat="1" applyFont="1" applyFill="1" applyBorder="1" applyAlignment="1">
      <alignment horizontal="right" vertical="center" wrapText="1"/>
    </xf>
    <xf numFmtId="49" fontId="38" fillId="0" borderId="2" xfId="1" applyNumberFormat="1" applyFont="1" applyFill="1" applyBorder="1" applyAlignment="1">
      <alignment horizontal="right" vertical="center" wrapText="1"/>
    </xf>
    <xf numFmtId="43" fontId="38" fillId="0" borderId="2" xfId="1" applyFont="1" applyFill="1" applyBorder="1" applyAlignment="1">
      <alignment vertical="center" wrapText="1"/>
    </xf>
    <xf numFmtId="43" fontId="40" fillId="0" borderId="3" xfId="1" applyFont="1" applyFill="1" applyBorder="1" applyAlignment="1">
      <alignment horizontal="right" vertical="center" wrapText="1"/>
    </xf>
    <xf numFmtId="0" fontId="40" fillId="0" borderId="20" xfId="0" applyFont="1" applyBorder="1" applyAlignment="1">
      <alignment horizontal="center" vertical="center" wrapText="1"/>
    </xf>
    <xf numFmtId="0" fontId="38" fillId="0" borderId="8" xfId="0" applyFont="1" applyBorder="1" applyAlignment="1">
      <alignment wrapText="1"/>
    </xf>
    <xf numFmtId="0" fontId="38" fillId="0" borderId="8" xfId="0" applyFont="1" applyBorder="1" applyAlignment="1">
      <alignment horizontal="center" vertical="center" wrapText="1"/>
    </xf>
    <xf numFmtId="43" fontId="40" fillId="0" borderId="2" xfId="1" applyFont="1" applyFill="1" applyBorder="1" applyAlignment="1">
      <alignment horizontal="right" vertical="center" wrapText="1"/>
    </xf>
    <xf numFmtId="2" fontId="40" fillId="0" borderId="2" xfId="1" applyNumberFormat="1" applyFont="1" applyFill="1" applyBorder="1" applyAlignment="1">
      <alignment horizontal="right" vertical="center" wrapText="1"/>
    </xf>
    <xf numFmtId="0" fontId="0" fillId="0" borderId="0" xfId="0" applyAlignment="1">
      <alignment horizontal="center" vertical="center"/>
    </xf>
    <xf numFmtId="0" fontId="0" fillId="0" borderId="0" xfId="0" applyAlignment="1">
      <alignment horizontal="center"/>
    </xf>
    <xf numFmtId="0" fontId="40" fillId="0" borderId="0" xfId="0" applyFont="1" applyAlignment="1">
      <alignment horizontal="center" vertical="center" wrapText="1"/>
    </xf>
    <xf numFmtId="0" fontId="38" fillId="0" borderId="0" xfId="0" applyFont="1" applyAlignment="1">
      <alignment wrapText="1"/>
    </xf>
    <xf numFmtId="43" fontId="40" fillId="0" borderId="0" xfId="1" applyFont="1" applyFill="1" applyBorder="1" applyAlignment="1">
      <alignment horizontal="right" vertical="center" wrapText="1"/>
    </xf>
    <xf numFmtId="2" fontId="40" fillId="0" borderId="0" xfId="1" applyNumberFormat="1" applyFont="1" applyFill="1" applyBorder="1" applyAlignment="1">
      <alignment horizontal="right" vertical="center" wrapText="1"/>
    </xf>
    <xf numFmtId="43" fontId="40" fillId="0" borderId="0" xfId="1" applyFont="1" applyFill="1" applyBorder="1" applyAlignment="1">
      <alignment vertical="center" wrapText="1"/>
    </xf>
    <xf numFmtId="0" fontId="17" fillId="0" borderId="4" xfId="0" applyFont="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14007</xdr:colOff>
      <xdr:row>0</xdr:row>
      <xdr:rowOff>56151</xdr:rowOff>
    </xdr:from>
    <xdr:to>
      <xdr:col>1</xdr:col>
      <xdr:colOff>557093</xdr:colOff>
      <xdr:row>5</xdr:row>
      <xdr:rowOff>185700</xdr:rowOff>
    </xdr:to>
    <xdr:pic>
      <xdr:nvPicPr>
        <xdr:cNvPr id="8" name="Imagen 7">
          <a:extLst>
            <a:ext uri="{FF2B5EF4-FFF2-40B4-BE49-F238E27FC236}">
              <a16:creationId xmlns:a16="http://schemas.microsoft.com/office/drawing/2014/main" id="{4ECA1134-A99E-5C16-9C1C-941B8DBC2D2B}"/>
            </a:ext>
          </a:extLst>
        </xdr:cNvPr>
        <xdr:cNvPicPr>
          <a:picLocks noChangeAspect="1"/>
        </xdr:cNvPicPr>
      </xdr:nvPicPr>
      <xdr:blipFill>
        <a:blip xmlns:r="http://schemas.openxmlformats.org/officeDocument/2006/relationships" r:embed="rId1"/>
        <a:stretch>
          <a:fillRect/>
        </a:stretch>
      </xdr:blipFill>
      <xdr:spPr>
        <a:xfrm>
          <a:off x="14007" y="56151"/>
          <a:ext cx="1817755" cy="1110064"/>
        </a:xfrm>
        <a:prstGeom prst="rect">
          <a:avLst/>
        </a:prstGeom>
      </xdr:spPr>
    </xdr:pic>
    <xdr:clientData/>
  </xdr:twoCellAnchor>
  <xdr:twoCellAnchor>
    <xdr:from>
      <xdr:col>0</xdr:col>
      <xdr:colOff>0</xdr:colOff>
      <xdr:row>129</xdr:row>
      <xdr:rowOff>0</xdr:rowOff>
    </xdr:from>
    <xdr:to>
      <xdr:col>1</xdr:col>
      <xdr:colOff>2136321</xdr:colOff>
      <xdr:row>129</xdr:row>
      <xdr:rowOff>13607</xdr:rowOff>
    </xdr:to>
    <xdr:cxnSp macro="">
      <xdr:nvCxnSpPr>
        <xdr:cNvPr id="6" name="Conector recto 5">
          <a:extLst>
            <a:ext uri="{FF2B5EF4-FFF2-40B4-BE49-F238E27FC236}">
              <a16:creationId xmlns:a16="http://schemas.microsoft.com/office/drawing/2014/main" id="{6DE299B4-7BE1-45B6-8787-8455E964127D}"/>
            </a:ext>
          </a:extLst>
        </xdr:cNvPr>
        <xdr:cNvCxnSpPr/>
      </xdr:nvCxnSpPr>
      <xdr:spPr>
        <a:xfrm>
          <a:off x="0" y="78009750"/>
          <a:ext cx="3429000"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540203</xdr:colOff>
      <xdr:row>129</xdr:row>
      <xdr:rowOff>0</xdr:rowOff>
    </xdr:from>
    <xdr:to>
      <xdr:col>5</xdr:col>
      <xdr:colOff>394607</xdr:colOff>
      <xdr:row>129</xdr:row>
      <xdr:rowOff>0</xdr:rowOff>
    </xdr:to>
    <xdr:cxnSp macro="">
      <xdr:nvCxnSpPr>
        <xdr:cNvPr id="9" name="Conector recto 8">
          <a:extLst>
            <a:ext uri="{FF2B5EF4-FFF2-40B4-BE49-F238E27FC236}">
              <a16:creationId xmlns:a16="http://schemas.microsoft.com/office/drawing/2014/main" id="{DDED11E2-7FA4-42DC-9032-6F33E260EC0C}"/>
            </a:ext>
          </a:extLst>
        </xdr:cNvPr>
        <xdr:cNvCxnSpPr/>
      </xdr:nvCxnSpPr>
      <xdr:spPr>
        <a:xfrm>
          <a:off x="8650060" y="80717571"/>
          <a:ext cx="320176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7</xdr:row>
      <xdr:rowOff>0</xdr:rowOff>
    </xdr:from>
    <xdr:to>
      <xdr:col>0</xdr:col>
      <xdr:colOff>571500</xdr:colOff>
      <xdr:row>8</xdr:row>
      <xdr:rowOff>57150</xdr:rowOff>
    </xdr:to>
    <xdr:sp macro="" textlink="">
      <xdr:nvSpPr>
        <xdr:cNvPr id="1382" name="Text Box 358">
          <a:extLst>
            <a:ext uri="{FF2B5EF4-FFF2-40B4-BE49-F238E27FC236}">
              <a16:creationId xmlns:a16="http://schemas.microsoft.com/office/drawing/2014/main" id="{EA18D5DA-17BA-B85A-EDE6-7B5A6F605D76}"/>
            </a:ext>
          </a:extLst>
        </xdr:cNvPr>
        <xdr:cNvSpPr txBox="1">
          <a:spLocks noChangeArrowheads="1"/>
        </xdr:cNvSpPr>
      </xdr:nvSpPr>
      <xdr:spPr bwMode="auto">
        <a:xfrm>
          <a:off x="0" y="2009775"/>
          <a:ext cx="571500" cy="3714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Los Estados de Recaudación e Inversión de las Rentas (ERIR) contienen la información financiera y presupuestaria requerida para la elaboración de los cuadros, pero no están disponibles directamente en el formato de datos brutos que permita la construcción de las tablas comparativas y el cálculo del impacto en el Producto Interno Bruto (PIB) sin consultar el documento completo y sus anexos técnicos. El acceso al ERIR 2024 (cierre aún en proceso) y ERIR 2023 completo es necesario para extraer las cifras exactas del Capítulo V (Ejecución Presupuestaria Consolidada) que detallan los "Recursos Asignados por Disposición del Presidente" y los "Gastos del Fondo de Calamidades y Emergencias Públicas" según las clasificaciones solicitadas.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Sin las cifras precisas del ERIR 2024 y 2023, la respuesta se centrará en: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Explicar la estructura de los cuadros comparativos solicitados, indicando qué datos deben obtenerse del ERIR.</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Realizar el análisis del impacto social basado en la naturaleza de los fondos.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Identificar y citar los instrumentos legales de sustento.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Proponer los indicadores de desempeño social.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Diseñar las siete (7) políticas sociales viables.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Elaborar el informe ejecutivo con conclusiones y recomendaciones teóricas.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1. Estructura de Cuadros Comparativos (ERIR 2024 y 2023)</a:t>
          </a:r>
        </a:p>
        <a:p>
          <a:pPr algn="l" rtl="0">
            <a:defRPr sz="1000"/>
          </a:pPr>
          <a:r>
            <a:rPr lang="es-DO" sz="1100" b="0" i="0" u="none" strike="noStrike" baseline="0">
              <a:solidFill>
                <a:srgbClr val="000000"/>
              </a:solidFill>
              <a:latin typeface="Calibri"/>
              <a:ea typeface="Calibri"/>
              <a:cs typeface="Calibri"/>
            </a:rPr>
            <a:t>Para completar esta sección, se debe obtener el Capítulo V del ERIR de los años 2024 y 2023, el cual contiene las tablas de ejecución presupuestaria del Gobierno Central y del Sector Público No Financiero (SPNF) donde se desglosan los fondos solicitados. La estructura a seguir para cada cuadro es la siguiente (las cifras deben ser extraídas del ERIR):</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Id. Detalle Variación Devengado 2024-2023 Año 2024    Año 2023   </a:t>
          </a:r>
        </a:p>
        <a:p>
          <a:pPr algn="l" rtl="0">
            <a:defRPr sz="1000"/>
          </a:pPr>
          <a:r>
            <a:rPr lang="es-DO" sz="1100" b="0" i="0" u="none" strike="noStrike" baseline="0">
              <a:solidFill>
                <a:srgbClr val="000000"/>
              </a:solidFill>
              <a:latin typeface="Calibri"/>
              <a:ea typeface="Calibri"/>
              <a:cs typeface="Calibri"/>
            </a:rPr>
            <a:t>(RD$) Presupuesto Vigente (RD$) Devengado (RD$) Ejec. % Ejecución % PIB* Presupuesto Vigente (RD$) Devengado (RD$) Ejec. % Ejecución % PIB*</a:t>
          </a:r>
        </a:p>
        <a:p>
          <a:pPr algn="l" rtl="0">
            <a:defRPr sz="1000"/>
          </a:pPr>
          <a:r>
            <a:rPr lang="es-DO" sz="1100" b="0" i="0" u="none" strike="noStrike" baseline="0">
              <a:solidFill>
                <a:srgbClr val="000000"/>
              </a:solidFill>
              <a:latin typeface="Calibri"/>
              <a:ea typeface="Calibri"/>
              <a:cs typeface="Calibri"/>
            </a:rPr>
            <a:t>1 Clasificación económica de los recursos...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2 Clasificación institucional de los recursos...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3 Clasificación funcional de los recursos...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4 Gastos del Fondo de Calamidades... (Inst. Adm. Central)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5 Gastos del Fondo de Calamidades... (Inst. Descentralizadas)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6 Gastos del Fondo de Calamidades... (Funcional Adm. Central) Valor Valor Valor Valor Valor Valor Valor Valor Valor</a:t>
          </a:r>
        </a:p>
        <a:p>
          <a:pPr algn="l" rtl="0">
            <a:defRPr sz="1000"/>
          </a:pPr>
          <a:r>
            <a:rPr lang="es-DO" sz="1100" b="0" i="0" u="none" strike="noStrike" baseline="0">
              <a:solidFill>
                <a:srgbClr val="000000"/>
              </a:solidFill>
              <a:latin typeface="Calibri"/>
              <a:ea typeface="Calibri"/>
              <a:cs typeface="Calibri"/>
            </a:rPr>
            <a:t>7 Gastos del Fondo de Calamidades... (Funcional Descentralizadas) Valor Valor Valor Valor Valor Valor Valor Valor Valor</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Exportar a Hojas de cálculo</a:t>
          </a:r>
        </a:p>
        <a:p>
          <a:pPr algn="l" rtl="0">
            <a:defRPr sz="1000"/>
          </a:pPr>
          <a:r>
            <a:rPr lang="es-DO" sz="1100" b="0" i="0" u="none" strike="noStrike" baseline="0">
              <a:solidFill>
                <a:srgbClr val="000000"/>
              </a:solidFill>
              <a:latin typeface="Calibri"/>
              <a:ea typeface="Calibri"/>
              <a:cs typeface="Calibri"/>
            </a:rPr>
            <a:t>*Nota: El PIB de la República Dominicana para 2024 y 2023 es necesario para completar estas columnas.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2. Análisis del Impacto Social de los Fondos</a:t>
          </a:r>
        </a:p>
        <a:p>
          <a:pPr algn="l" rtl="0">
            <a:defRPr sz="1000"/>
          </a:pPr>
          <a:r>
            <a:rPr lang="es-DO" sz="1100" b="0" i="0" u="none" strike="noStrike" baseline="0">
              <a:solidFill>
                <a:srgbClr val="000000"/>
              </a:solidFill>
              <a:latin typeface="Calibri"/>
              <a:ea typeface="Calibri"/>
              <a:cs typeface="Calibri"/>
            </a:rPr>
            <a:t>El impacto social de la ejecución de estos dos fondos es directo y altamente sensible para la población dominicana, aunque sus naturalezas sean distintas.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 Recursos Asignados por Disposición del Presidente</a:t>
          </a:r>
        </a:p>
        <a:p>
          <a:pPr algn="l" rtl="0">
            <a:defRPr sz="1000"/>
          </a:pPr>
          <a:r>
            <a:rPr lang="es-DO" sz="1100" b="0" i="0" u="none" strike="noStrike" baseline="0">
              <a:solidFill>
                <a:srgbClr val="000000"/>
              </a:solidFill>
              <a:latin typeface="Calibri"/>
              <a:ea typeface="Calibri"/>
              <a:cs typeface="Calibri"/>
            </a:rPr>
            <a:t>Estos recursos, a menudo provenientes de excedentes de ingresos (Ley 423-06, Art. 50), son fondos discrecionales y flexibles.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Positivo: Permiten una respuesta gubernamental ágil e inmediata a necesidades sociales no previstas o urgentes, como la solución de problemas comunitarios (infraestructura menor, ayuda a personas en condición de vulnerabilidad, apoyo a instituciones sin fines de lucro, etc.). Funcionan como un mecanismo de compensación social rápida.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Riesgo Social (Críticas Constructivas): El uso discrecional puede ser percibido como clientelismo o falta de transparencia. La ausencia de planificación detallada puede llevar a una asignación de recursos que no siempre se alinea con la Estrategia Nacional de Desarrollo o las prioridades de gasto social a largo plazo.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B. Gastos del Fondo de Calamidades y Emergencias Públicas</a:t>
          </a:r>
        </a:p>
        <a:p>
          <a:pPr algn="l" rtl="0">
            <a:defRPr sz="1000"/>
          </a:pPr>
          <a:r>
            <a:rPr lang="es-DO" sz="1100" b="0" i="0" u="none" strike="noStrike" baseline="0">
              <a:solidFill>
                <a:srgbClr val="000000"/>
              </a:solidFill>
              <a:latin typeface="Calibri"/>
              <a:ea typeface="Calibri"/>
              <a:cs typeface="Calibri"/>
            </a:rPr>
            <a:t>Este fondo está diseñado para la prevención, mitigación, y respuesta a desastres (Ley 147-02 y su Reglamento 874-09).</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Positivo: Su ejecución tiene un impacto social fundamental en la protección de vidas y la estabilidad económica de los más vulnerables. Los gastos se traducen en: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Respuesta Humanitaria: Suministro de alimentos, refugio y asistencia médica inmediata tras un evento.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Mitigación de Vulnerabilidad: Inversión en obras de prevención (ej. drenajes, muros de contención).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Recuperación Rápida: Rehabilitación de infraestructura social crítica (escuelas, hospitales, carreteras) para restablecer los servicios básicos.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Riesgo Social (Críticas Constructivas): El desafío principal es la eficiencia y la oportunidad de la respuesta. Una baja ejecución preventiva puede aumentar el costo social (vidas perdidas, daños materiales) cuando ocurre el desastre. La lentitud en la reconstrucción prolonga la vulnerabilidad y el sufrimiento social.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3. Instrumentos Legales de Sustento</a:t>
          </a:r>
        </a:p>
        <a:p>
          <a:pPr algn="l" rtl="0">
            <a:defRPr sz="1000"/>
          </a:pPr>
          <a:r>
            <a:rPr lang="es-DO" sz="1100" b="0" i="0" u="none" strike="noStrike" baseline="0">
              <a:solidFill>
                <a:srgbClr val="000000"/>
              </a:solidFill>
              <a:latin typeface="Calibri"/>
              <a:ea typeface="Calibri"/>
              <a:cs typeface="Calibri"/>
            </a:rPr>
            <a:t>Los marcos normativos que sustentan la administración y uso de estos recursos son: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 Recursos Asignados por Disposición del Presidente</a:t>
          </a:r>
        </a:p>
        <a:p>
          <a:pPr algn="l" rtl="0">
            <a:defRPr sz="1000"/>
          </a:pPr>
          <a:r>
            <a:rPr lang="es-DO" sz="1100" b="0" i="0" u="none" strike="noStrike" baseline="0">
              <a:solidFill>
                <a:srgbClr val="000000"/>
              </a:solidFill>
              <a:latin typeface="Calibri"/>
              <a:ea typeface="Calibri"/>
              <a:cs typeface="Calibri"/>
            </a:rPr>
            <a:t>Ley No. 423-06, Orgánica de Presupuesto para el Sector Público: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50 (o similar en versiones anteriores como Art. 50 de la Ley 531-70): Establece que un porcentaje de los excedentes de ingresos (75% del excedente sobre el estimado mensual en la ley 531-70) se destinará a un fondo especial "a disposición del Poder Ejecutivo, el cual lo aplicará a satisfacer aquellas necesidades públicas que juzgue convenientes" (Fondo de Reserva Presupuestal).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55 (Ley 531-70): Indica que las erogaciones de este fondo requieren la aprobación previa del Presidente de la República.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Constitución de la República Dominicana: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128, numeral 2, literal a: Atribuye al Presidente la potestad de "promulgar y hacer ejecutar las leyes y resoluciones nacionales" y "disponer, cuanto concierna a los Cuerpos Armados y a la Policía Nacional", lo que indirectamente le otorga la potestad de disponer fondos para necesidades de orden público y seguridad.</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Leyes Anuales de Presupuesto General del Estado: Contienen la asignación inicial y las disposiciones específicas para la gestión de estos recursos en cada ejercicio fiscal.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B. Gastos del Fondo de Calamidades y Emergencias Públicas</a:t>
          </a:r>
        </a:p>
        <a:p>
          <a:pPr algn="l" rtl="0">
            <a:defRPr sz="1000"/>
          </a:pPr>
          <a:r>
            <a:rPr lang="es-DO" sz="1100" b="0" i="0" u="none" strike="noStrike" baseline="0">
              <a:solidFill>
                <a:srgbClr val="000000"/>
              </a:solidFill>
              <a:latin typeface="Calibri"/>
              <a:ea typeface="Calibri"/>
              <a:cs typeface="Calibri"/>
            </a:rPr>
            <a:t>Ley No. 147-02 sobre Gestión de Riesgos: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4, numeral 5: Crea el "Fondo Nacional de Prevención, Mitigación y Respuesta ante Desastres" como instrumento de la política de gestión de riesgos.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20 (Reglamento 874-09): Establece que este Fondo es un instrumento de financiamiento de la Comisión Nacional de Emergencias para tres propósitos: medidas preventivas, mitigación de riesgos y respuesta/rehabilitación.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Reglamento de Aplicación de la Ley No. 147-02 (Decreto No. 874-09): Establece las normativas operativas y de ejecución del fondo.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Ley No. 423-06, Orgánica de Presupuesto para el Sector Público: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33: Establece que la Ley de Presupuesto debe incluir una apropiación para atender "calamidades públicas".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58: Dispone que la parte no utilizada de esta apropiación debe aplicarse para disminuir el endeudamiento neto del sector público.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4. Indicadores de Desempeño Social Propuestos</a:t>
          </a:r>
        </a:p>
        <a:p>
          <a:pPr algn="l" rtl="0">
            <a:defRPr sz="1000"/>
          </a:pPr>
          <a:r>
            <a:rPr lang="es-DO" sz="1100" b="0" i="0" u="none" strike="noStrike" baseline="0">
              <a:solidFill>
                <a:srgbClr val="000000"/>
              </a:solidFill>
              <a:latin typeface="Calibri"/>
              <a:ea typeface="Calibri"/>
              <a:cs typeface="Calibri"/>
            </a:rPr>
            <a:t>Estos indicadores están diseñados para ir más allá de la ejecución financiera (%) y medir el impacto social de los recursos, sirviendo como compás y farol para la toma de decisiones.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No. Indicador de Desempeño Social Clasificación Enfocada Justificación</a:t>
          </a:r>
        </a:p>
        <a:p>
          <a:pPr algn="l" rtl="0">
            <a:defRPr sz="1000"/>
          </a:pPr>
          <a:r>
            <a:rPr lang="es-DO" sz="1100" b="0" i="0" u="none" strike="noStrike" baseline="0">
              <a:solidFill>
                <a:srgbClr val="000000"/>
              </a:solidFill>
              <a:latin typeface="Calibri"/>
              <a:ea typeface="Calibri"/>
              <a:cs typeface="Calibri"/>
            </a:rPr>
            <a:t>1 Índice de Oportunidad y Focalización (IOF) Institucional / Funcional (Recursos Presidenciales) Mide la rapidez y la equidad geográfica/demográfica de la asignación de fondos presidenciales. Un valor alto indica que los fondos se asignaron rápidamente (Oportunidad) a los municipios o grupos más vulnerables (Focalización) según indicadores de pobreza o necesidad.</a:t>
          </a:r>
        </a:p>
        <a:p>
          <a:pPr algn="l" rtl="0">
            <a:defRPr sz="1000"/>
          </a:pPr>
          <a:r>
            <a:rPr lang="es-DO" sz="1100" b="0" i="0" u="none" strike="noStrike" baseline="0">
              <a:solidFill>
                <a:srgbClr val="000000"/>
              </a:solidFill>
              <a:latin typeface="Calibri"/>
              <a:ea typeface="Calibri"/>
              <a:cs typeface="Calibri"/>
            </a:rPr>
            <a:t>2 Tasa de Reducción de la Vulnerabilidad (TRV) Económica / Funcional (Fondo Calamidades - Prevención/Mitigación) Mide el porcentaje de la población en zonas de alto riesgo que se beneficia de proyectos de mitigación financiados por el fondo (ej. construcción de viviendas seguras, protección de cauces de ríos). Se calcula como:  </a:t>
          </a:r>
        </a:p>
        <a:p>
          <a:pPr algn="l" rtl="0">
            <a:defRPr sz="1000"/>
          </a:pPr>
          <a:r>
            <a:rPr lang="es-DO" sz="1100" b="0" i="0" u="none" strike="noStrike" baseline="0">
              <a:solidFill>
                <a:srgbClr val="000000"/>
              </a:solidFill>
              <a:latin typeface="Calibri"/>
              <a:ea typeface="Calibri"/>
              <a:cs typeface="Calibri"/>
            </a:rPr>
            <a:t>Poblaci </a:t>
          </a:r>
        </a:p>
        <a:p>
          <a:pPr algn="l" rtl="0">
            <a:defRPr sz="1000"/>
          </a:pPr>
          <a:r>
            <a:rPr lang="es-DO" sz="1100" b="0" i="0" u="none" strike="noStrike" baseline="0">
              <a:solidFill>
                <a:srgbClr val="000000"/>
              </a:solidFill>
              <a:latin typeface="Calibri"/>
              <a:ea typeface="Calibri"/>
              <a:cs typeface="Calibri"/>
            </a:rPr>
            <a:t>o</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n total en zonas de riesgo priorizadas</a:t>
          </a:r>
        </a:p>
        <a:p>
          <a:pPr algn="l" rtl="0">
            <a:defRPr sz="1000"/>
          </a:pPr>
          <a:r>
            <a:rPr lang="es-DO" sz="1100" b="0" i="0" u="none" strike="noStrike" baseline="0">
              <a:solidFill>
                <a:srgbClr val="000000"/>
              </a:solidFill>
              <a:latin typeface="Calibri"/>
              <a:ea typeface="Calibri"/>
              <a:cs typeface="Calibri"/>
            </a:rPr>
            <a:t>Poblaci </a:t>
          </a:r>
        </a:p>
        <a:p>
          <a:pPr algn="l" rtl="0">
            <a:defRPr sz="1000"/>
          </a:pPr>
          <a:r>
            <a:rPr lang="es-DO" sz="1100" b="0" i="0" u="none" strike="noStrike" baseline="0">
              <a:solidFill>
                <a:srgbClr val="000000"/>
              </a:solidFill>
              <a:latin typeface="Calibri"/>
              <a:ea typeface="Calibri"/>
              <a:cs typeface="Calibri"/>
            </a:rPr>
            <a:t>o</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n beneficiada por proyectos de prevenci </a:t>
          </a:r>
        </a:p>
        <a:p>
          <a:pPr algn="l" rtl="0">
            <a:defRPr sz="1000"/>
          </a:pPr>
          <a:r>
            <a:rPr lang="es-DO" sz="1100" b="0" i="0" u="none" strike="noStrike" baseline="0">
              <a:solidFill>
                <a:srgbClr val="000000"/>
              </a:solidFill>
              <a:latin typeface="Calibri"/>
              <a:ea typeface="Calibri"/>
              <a:cs typeface="Calibri"/>
            </a:rPr>
            <a:t>o</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n</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3 Costo Promedio de Recuperación Social (CPRS) Económica / Funcional (Fondo Calamidades - Respuesta/Rehabilitación) Mide la eficiencia económica del impacto social post-desastre. Compara el gasto del fondo en rehabilitación con el número de familias o servicios esenciales restablecidos.  </a:t>
          </a:r>
        </a:p>
        <a:p>
          <a:pPr algn="l" rtl="0">
            <a:defRPr sz="1000"/>
          </a:pPr>
          <a:r>
            <a:rPr lang="es-DO" sz="1100" b="0" i="0" u="none" strike="noStrike" baseline="0">
              <a:solidFill>
                <a:srgbClr val="000000"/>
              </a:solidFill>
              <a:latin typeface="Calibri"/>
              <a:ea typeface="Calibri"/>
              <a:cs typeface="Calibri"/>
            </a:rPr>
            <a:t>N </a:t>
          </a:r>
        </a:p>
        <a:p>
          <a:pPr algn="l" rtl="0">
            <a:defRPr sz="1000"/>
          </a:pPr>
          <a:r>
            <a:rPr lang="es-DO" sz="1100" b="0" i="0" u="none" strike="noStrike" baseline="0">
              <a:solidFill>
                <a:srgbClr val="000000"/>
              </a:solidFill>
              <a:latin typeface="Calibri"/>
              <a:ea typeface="Calibri"/>
              <a:cs typeface="Calibri"/>
            </a:rPr>
            <a:t>u</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mero de familias con servicios b </a:t>
          </a:r>
        </a:p>
        <a:p>
          <a:pPr algn="l" rtl="0">
            <a:defRPr sz="1000"/>
          </a:pPr>
          <a:r>
            <a:rPr lang="es-DO" sz="1100" b="0" i="0" u="none" strike="noStrike" baseline="0">
              <a:solidFill>
                <a:srgbClr val="000000"/>
              </a:solidFill>
              <a:latin typeface="Calibri"/>
              <a:ea typeface="Calibri"/>
              <a:cs typeface="Calibri"/>
            </a:rPr>
            <a:t>a</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sicos restablecidos + N </a:t>
          </a:r>
        </a:p>
        <a:p>
          <a:pPr algn="l" rtl="0">
            <a:defRPr sz="1000"/>
          </a:pPr>
          <a:r>
            <a:rPr lang="es-DO" sz="1100" b="0" i="0" u="none" strike="noStrike" baseline="0">
              <a:solidFill>
                <a:srgbClr val="000000"/>
              </a:solidFill>
              <a:latin typeface="Calibri"/>
              <a:ea typeface="Calibri"/>
              <a:cs typeface="Calibri"/>
            </a:rPr>
            <a:t>u</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mero de centros sociales reparados</a:t>
          </a:r>
        </a:p>
        <a:p>
          <a:pPr algn="l" rtl="0">
            <a:defRPr sz="1000"/>
          </a:pPr>
          <a:r>
            <a:rPr lang="es-DO" sz="1100" b="0" i="0" u="none" strike="noStrike" baseline="0">
              <a:solidFill>
                <a:srgbClr val="000000"/>
              </a:solidFill>
              <a:latin typeface="Calibri"/>
              <a:ea typeface="Calibri"/>
              <a:cs typeface="Calibri"/>
            </a:rPr>
            <a:t>Gasto devengado en rehabilitaci </a:t>
          </a:r>
        </a:p>
        <a:p>
          <a:pPr algn="l" rtl="0">
            <a:defRPr sz="1000"/>
          </a:pPr>
          <a:r>
            <a:rPr lang="es-DO" sz="1100" b="0" i="0" u="none" strike="noStrike" baseline="0">
              <a:solidFill>
                <a:srgbClr val="000000"/>
              </a:solidFill>
              <a:latin typeface="Calibri"/>
              <a:ea typeface="Calibri"/>
              <a:cs typeface="Calibri"/>
            </a:rPr>
            <a:t>o</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n social y servicios b </a:t>
          </a:r>
        </a:p>
        <a:p>
          <a:pPr algn="l" rtl="0">
            <a:defRPr sz="1000"/>
          </a:pPr>
          <a:r>
            <a:rPr lang="es-DO" sz="1100" b="0" i="0" u="none" strike="noStrike" baseline="0">
              <a:solidFill>
                <a:srgbClr val="000000"/>
              </a:solidFill>
              <a:latin typeface="Calibri"/>
              <a:ea typeface="Calibri"/>
              <a:cs typeface="Calibri"/>
            </a:rPr>
            <a:t>a</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sicos</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Exportar a Hojas de cálculo</a:t>
          </a:r>
        </a:p>
        <a:p>
          <a:pPr algn="l" rtl="0">
            <a:defRPr sz="1000"/>
          </a:pPr>
          <a:r>
            <a:rPr lang="es-DO" sz="1100" b="0" i="0" u="none" strike="noStrike" baseline="0">
              <a:solidFill>
                <a:srgbClr val="000000"/>
              </a:solidFill>
              <a:latin typeface="Calibri"/>
              <a:ea typeface="Calibri"/>
              <a:cs typeface="Calibri"/>
            </a:rPr>
            <a:t>5. Siete (7) Políticas Sociales Viables y con Impacto Positivo</a:t>
          </a:r>
        </a:p>
        <a:p>
          <a:pPr algn="l" rtl="0">
            <a:defRPr sz="1000"/>
          </a:pPr>
          <a:r>
            <a:rPr lang="es-DO" sz="1100" b="0" i="0" u="none" strike="noStrike" baseline="0">
              <a:solidFill>
                <a:srgbClr val="000000"/>
              </a:solidFill>
              <a:latin typeface="Calibri"/>
              <a:ea typeface="Calibri"/>
              <a:cs typeface="Calibri"/>
            </a:rPr>
            <a:t>A continuación, se proponen siete (7) políticas sociales, con énfasis en la sostenibilidad y la equidad:</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Programa Nacional de Cuidado y Desarrollo Infantil Temprano (CUDIT):</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Ampliación masiva y estandarizada de estancias infantiles y centros de atención a la primera infancia (0-5 años), priorizando las zonas de alta pobreza urbana y rural. Incorpora salud, nutrición y estimulación temprana.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Rompe el ciclo de la pobreza desde la base; permite la inserción laboral de las madres; mejora el capital humano a largo plazo.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Bono de Renta Activa y Capacitación Técnica (BRACET):</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Sustitución gradual de subsidios pasivos por un bono condicionado a la participación obligatoria en programas de formación técnica y profesional (INFOTEP) en áreas de alta demanda laboral (tecnología, turismo, construcción sostenible).</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Transforma la asistencia social en inversión en capital humano; reduce la dependencia del subsidio; aumenta la productividad laboral e ingresos familiares.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Red de Centros de Servicios Integrados al Adulto Mayor (CSIAM):</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Creación de centros diurnos y residenciales con servicios de salud gerontológica, nutrición, recreación y apoyo psicológico, gestionados por el Estado y en colaboración con ONG especializadas.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Alivia la carga de cuidado familiar; garantiza el derecho a una vejez digna y activa; mejora la calidad de vida y la salud mental de los mayores.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Inversión en Infraestructura Resiliente y Sostenible (IRS):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Política de inversión pública que exige que toda nueva infraestructura crítica (escuelas, hospitales, puentes) en zonas de riesgo sea construida bajo códigos sísmicos y de inundación más estrictos. Inversión activa en sistemas de drenaje pluvial en ciudades vulnerables.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Reduce la necesidad futura de utilizar el Fondo de Calamidades para reparación; protege la inversión pública; salva vidas.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Política de Acceso al Agua Potable y Saneamiento Rural (APSR):</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Asignación prioritaria y multianual de recursos para la construcción de acueductos rurales, plantas de tratamiento de aguas residuales y programas de educación sanitaria en comunidades dispersas.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Impacto directo en la salud pública (reducción de enfermedades hídricas); mejora la calidad de vida; dignifica a las comunidades rurales.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Fondo de Emprendimiento Juvenil y Femenino (FEX):</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Capital semilla y microcréditos blandos, vinculados a mentoría y asistencia técnica, dirigidos a jóvenes (18-35 años) y mujeres en condiciones de vulnerabilidad, enfocados en la economía naranja y verde.</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Fomenta la autonomía económica de las mujeres y los jóvenes; genera empleo local y sostenible; diversifica la economía.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Sistema de Monitoreo Comunitario y Alerta Temprana (SIMCAT):</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Fortalecimiento del rol de las Juntas de Vecinos y líderes comunitarios en la gestión de riesgos, a través de capacitación en el uso de tecnologías de alerta temprana y la co-creación de planes de evacuación locales, financiados por el Fondo de Calamidades.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Mejora la respuesta inmediata y la supervivencia en caso de desastre; promueve la cohesión social y la cultura de prevención.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6. Informe Ejecutivo del Trabajo en Equipo</a:t>
          </a:r>
        </a:p>
        <a:p>
          <a:pPr algn="l" rtl="0">
            <a:defRPr sz="1000"/>
          </a:pPr>
          <a:r>
            <a:rPr lang="es-DO" sz="1100" b="0" i="0" u="none" strike="noStrike" baseline="0">
              <a:solidFill>
                <a:srgbClr val="000000"/>
              </a:solidFill>
              <a:latin typeface="Calibri"/>
              <a:ea typeface="Calibri"/>
              <a:cs typeface="Calibri"/>
            </a:rPr>
            <a:t>Conclusiones</a:t>
          </a:r>
        </a:p>
        <a:p>
          <a:pPr algn="l" rtl="0">
            <a:defRPr sz="1000"/>
          </a:pPr>
          <a:r>
            <a:rPr lang="es-DO" sz="1100" b="0" i="0" u="none" strike="noStrike" baseline="0">
              <a:solidFill>
                <a:srgbClr val="000000"/>
              </a:solidFill>
              <a:latin typeface="Calibri"/>
              <a:ea typeface="Calibri"/>
              <a:cs typeface="Calibri"/>
            </a:rPr>
            <a:t>La gestión financiera pública en la República Dominicana se apoya en dos mecanismos de gasto social de naturaleza y flexibilidad contrastantes: los Recursos Asignados por Disposición del Presidente y el Fondo de Calamidades y Emergencias Públicas.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Flexibilidad vs. Transparencia: Los recursos presidenciales ofrecen una flexibilidad crucial para atender necesidades urgentes o puntuales. Sin embargo, su carácter discrecional exige el más alto nivel de transparencia y control para evitar desviaciones. El análisis de la Clasificación Funcional e Institucional en el ERIR es vital para comprender la priorización real de estos fondos.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Eficiencia y Equidad en Emergencias: El Fondo de Calamidades tiene un impacto social indiscutible al proteger a la población ante desastres naturales. La equidad de su asignación (Clasificación Institucional y Funcional) debe evaluarse según la distribución de la vulnerabilidad en el territorio y no solo por la presión política. La subejecución en la prevención y la ineficiencia en la respuesta post-desastre (como se mediría con el CPRS) constituyen una amenaza a la equidad social.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Necesidad de Desempeño Social: Los indicadores presupuestarios tradicionales (Ejecución %) son insuficientes. Los indicadores propuestos, como el Índice de Oportunidad y Focalización (IOF) y la Tasa de Reducción de la Vulnerabilidad (TRV), son necesarios para medir el verdadero impacto social y guiar la toma de decisiones hacia una gestión más eficiente y equitativa.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Críticas Constructivas sobre la Eficiencia y Equidad</a:t>
          </a:r>
        </a:p>
        <a:p>
          <a:pPr algn="l" rtl="0">
            <a:defRPr sz="1000"/>
          </a:pPr>
          <a:r>
            <a:rPr lang="es-DO" sz="1100" b="0" i="0" u="none" strike="noStrike" baseline="0">
              <a:solidFill>
                <a:srgbClr val="000000"/>
              </a:solidFill>
              <a:latin typeface="Calibri"/>
              <a:ea typeface="Calibri"/>
              <a:cs typeface="Calibri"/>
            </a:rPr>
            <a:t>Aspecto Crítica Constructiva</a:t>
          </a:r>
        </a:p>
        <a:p>
          <a:pPr algn="l" rtl="0">
            <a:defRPr sz="1000"/>
          </a:pPr>
          <a:r>
            <a:rPr lang="es-DO" sz="1100" b="0" i="0" u="none" strike="noStrike" baseline="0">
              <a:solidFill>
                <a:srgbClr val="000000"/>
              </a:solidFill>
              <a:latin typeface="Calibri"/>
              <a:ea typeface="Calibri"/>
              <a:cs typeface="Calibri"/>
            </a:rPr>
            <a:t>Eficiencia de los Recursos Presidenciales Su uso debería estar más vinculado a la Estrategia Nacional de Desarrollo (END) y a planes de desarrollo local, reduciendo la discrecionalidad y aumentando la inversión en proyectos con un Retorno Social de la Inversión (RSI) alto y comprobable.</a:t>
          </a:r>
        </a:p>
        <a:p>
          <a:pPr algn="l" rtl="0">
            <a:defRPr sz="1000"/>
          </a:pPr>
          <a:r>
            <a:rPr lang="es-DO" sz="1100" b="0" i="0" u="none" strike="noStrike" baseline="0">
              <a:solidFill>
                <a:srgbClr val="000000"/>
              </a:solidFill>
              <a:latin typeface="Calibri"/>
              <a:ea typeface="Calibri"/>
              <a:cs typeface="Calibri"/>
            </a:rPr>
            <a:t>Equidad del Fondo de Calamidades Se observa una desproporción histórica entre el gasto de Respuesta (reparación) y el gasto de Prevención/Mitigación. La equidad se logra invirtiendo preventivamente en las comunidades de mayor riesgo, incluso si no han sufrido un evento reciente.</a:t>
          </a:r>
        </a:p>
        <a:p>
          <a:pPr algn="l" rtl="0">
            <a:defRPr sz="1000"/>
          </a:pPr>
          <a:r>
            <a:rPr lang="es-DO" sz="1100" b="0" i="0" u="none" strike="noStrike" baseline="0">
              <a:solidFill>
                <a:srgbClr val="000000"/>
              </a:solidFill>
              <a:latin typeface="Calibri"/>
              <a:ea typeface="Calibri"/>
              <a:cs typeface="Calibri"/>
            </a:rPr>
            <a:t>Transparencia y Publicidad La disponibilidad del detalle de la ejecución de ambos fondos en el ERIR debe ser más accesible y didáctica, facilitando la auditoría social por parte de la ciudadanía y los organismos de control.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Exportar a Hojas de cálculo</a:t>
          </a:r>
        </a:p>
        <a:p>
          <a:pPr algn="l" rtl="0">
            <a:defRPr sz="1000"/>
          </a:pPr>
          <a:r>
            <a:rPr lang="es-DO" sz="1100" b="0" i="0" u="none" strike="noStrike" baseline="0">
              <a:solidFill>
                <a:srgbClr val="000000"/>
              </a:solidFill>
              <a:latin typeface="Calibri"/>
              <a:ea typeface="Calibri"/>
              <a:cs typeface="Calibri"/>
            </a:rPr>
            <a:t>Recomendaciones</a:t>
          </a:r>
        </a:p>
        <a:p>
          <a:pPr algn="l" rtl="0">
            <a:defRPr sz="1000"/>
          </a:pPr>
          <a:r>
            <a:rPr lang="es-DO" sz="1100" b="0" i="0" u="none" strike="noStrike" baseline="0">
              <a:solidFill>
                <a:srgbClr val="000000"/>
              </a:solidFill>
              <a:latin typeface="Calibri"/>
              <a:ea typeface="Calibri"/>
              <a:cs typeface="Calibri"/>
            </a:rPr>
            <a:t>Reforzar el Gasto en Prevención (Fondo de Calamidades): Aumentar la asignación presupuestaria a la prevención y mitigación de riesgos y establecer metas de desempeño claras (ej. una meta del 40% del gasto del fondo dedicado a mitigación).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Normativa de Transparencia para Asignaciones Presidenciales: Crear una resolución presidencial que establezca criterios sociales objetivos (pobreza, necesidad, cobertura) para la disposición de los recursos especiales, más allá de la simple discrecionalidad.</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Implementar Indicadores de Impacto Social: Adoptar formalmente indicadores como el IOF y la TRV en los informes de gestión y el próximo ERIR para evaluar la política social de ambos fondos.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Fuentes de Información</a:t>
          </a:r>
        </a:p>
        <a:p>
          <a:pPr algn="l" rtl="0">
            <a:defRPr sz="1000"/>
          </a:pPr>
          <a:r>
            <a:rPr lang="es-DO" sz="1100" b="0" i="0" u="none" strike="noStrike" baseline="0">
              <a:solidFill>
                <a:srgbClr val="000000"/>
              </a:solidFill>
              <a:latin typeface="Calibri"/>
              <a:ea typeface="Calibri"/>
              <a:cs typeface="Calibri"/>
            </a:rPr>
            <a:t>Estado de Recaudación e Inversión de las Rentas (ERIR) 2023 y 2024 (Capítulo V - Ejecución Presupuestaria Consolidada): (Se requiere acceso a los documentos oficiales de la DIGECOG para las cifras exactas).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Ley No. 423-06 Orgánica de Presupuesto para el Sector Público.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Ley No. 147-02 sobre Gestión de Riesgos y su Reglamento Decreto No. 874-09.</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Constitución de la República Dominicana (Art. 128).</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2033681</xdr:colOff>
      <xdr:row>51</xdr:row>
      <xdr:rowOff>1</xdr:rowOff>
    </xdr:from>
    <xdr:to>
      <xdr:col>7</xdr:col>
      <xdr:colOff>369868</xdr:colOff>
      <xdr:row>51</xdr:row>
      <xdr:rowOff>186</xdr:rowOff>
    </xdr:to>
    <xdr:cxnSp macro="">
      <xdr:nvCxnSpPr>
        <xdr:cNvPr id="2" name="Conector recto 1">
          <a:extLst>
            <a:ext uri="{FF2B5EF4-FFF2-40B4-BE49-F238E27FC236}">
              <a16:creationId xmlns:a16="http://schemas.microsoft.com/office/drawing/2014/main" id="{70E819F7-0547-4807-8F41-55287C49538A}"/>
            </a:ext>
          </a:extLst>
        </xdr:cNvPr>
        <xdr:cNvCxnSpPr/>
      </xdr:nvCxnSpPr>
      <xdr:spPr>
        <a:xfrm flipV="1">
          <a:off x="9977531" y="35223451"/>
          <a:ext cx="3193937"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51</xdr:row>
      <xdr:rowOff>0</xdr:rowOff>
    </xdr:from>
    <xdr:to>
      <xdr:col>2</xdr:col>
      <xdr:colOff>1428750</xdr:colOff>
      <xdr:row>51</xdr:row>
      <xdr:rowOff>0</xdr:rowOff>
    </xdr:to>
    <xdr:cxnSp macro="">
      <xdr:nvCxnSpPr>
        <xdr:cNvPr id="3" name="Conector recto 2">
          <a:extLst>
            <a:ext uri="{FF2B5EF4-FFF2-40B4-BE49-F238E27FC236}">
              <a16:creationId xmlns:a16="http://schemas.microsoft.com/office/drawing/2014/main" id="{AEED53DE-486C-4E58-8F6E-536C0834E2B4}"/>
            </a:ext>
          </a:extLst>
        </xdr:cNvPr>
        <xdr:cNvCxnSpPr/>
      </xdr:nvCxnSpPr>
      <xdr:spPr>
        <a:xfrm>
          <a:off x="0" y="35223450"/>
          <a:ext cx="2847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163287</xdr:colOff>
      <xdr:row>3</xdr:row>
      <xdr:rowOff>13608</xdr:rowOff>
    </xdr:from>
    <xdr:to>
      <xdr:col>1</xdr:col>
      <xdr:colOff>1028700</xdr:colOff>
      <xdr:row>6</xdr:row>
      <xdr:rowOff>6442</xdr:rowOff>
    </xdr:to>
    <xdr:pic>
      <xdr:nvPicPr>
        <xdr:cNvPr id="4" name="Imagen 3">
          <a:extLst>
            <a:ext uri="{FF2B5EF4-FFF2-40B4-BE49-F238E27FC236}">
              <a16:creationId xmlns:a16="http://schemas.microsoft.com/office/drawing/2014/main" id="{120FD441-3230-4B1D-A164-CF86155629A0}"/>
            </a:ext>
          </a:extLst>
        </xdr:cNvPr>
        <xdr:cNvPicPr>
          <a:picLocks noChangeAspect="1"/>
        </xdr:cNvPicPr>
      </xdr:nvPicPr>
      <xdr:blipFill>
        <a:blip xmlns:r="http://schemas.openxmlformats.org/officeDocument/2006/relationships" r:embed="rId1"/>
        <a:stretch>
          <a:fillRect/>
        </a:stretch>
      </xdr:blipFill>
      <xdr:spPr>
        <a:xfrm>
          <a:off x="925287" y="594633"/>
          <a:ext cx="865413" cy="564334"/>
        </a:xfrm>
        <a:prstGeom prst="rect">
          <a:avLst/>
        </a:prstGeom>
      </xdr:spPr>
    </xdr:pic>
    <xdr:clientData/>
  </xdr:twoCellAnchor>
  <xdr:twoCellAnchor>
    <xdr:from>
      <xdr:col>10</xdr:col>
      <xdr:colOff>1102179</xdr:colOff>
      <xdr:row>51</xdr:row>
      <xdr:rowOff>0</xdr:rowOff>
    </xdr:from>
    <xdr:to>
      <xdr:col>13</xdr:col>
      <xdr:colOff>105117</xdr:colOff>
      <xdr:row>51</xdr:row>
      <xdr:rowOff>185</xdr:rowOff>
    </xdr:to>
    <xdr:cxnSp macro="">
      <xdr:nvCxnSpPr>
        <xdr:cNvPr id="5" name="Conector recto 4">
          <a:extLst>
            <a:ext uri="{FF2B5EF4-FFF2-40B4-BE49-F238E27FC236}">
              <a16:creationId xmlns:a16="http://schemas.microsoft.com/office/drawing/2014/main" id="{70727DF4-6088-41CD-A870-9CDB3059C99A}"/>
            </a:ext>
          </a:extLst>
        </xdr:cNvPr>
        <xdr:cNvCxnSpPr/>
      </xdr:nvCxnSpPr>
      <xdr:spPr>
        <a:xfrm flipV="1">
          <a:off x="18218604" y="35223450"/>
          <a:ext cx="3298713"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1728107</xdr:colOff>
      <xdr:row>24</xdr:row>
      <xdr:rowOff>1</xdr:rowOff>
    </xdr:from>
    <xdr:to>
      <xdr:col>7</xdr:col>
      <xdr:colOff>369868</xdr:colOff>
      <xdr:row>24</xdr:row>
      <xdr:rowOff>13608</xdr:rowOff>
    </xdr:to>
    <xdr:cxnSp macro="">
      <xdr:nvCxnSpPr>
        <xdr:cNvPr id="2" name="Conector recto 1">
          <a:extLst>
            <a:ext uri="{FF2B5EF4-FFF2-40B4-BE49-F238E27FC236}">
              <a16:creationId xmlns:a16="http://schemas.microsoft.com/office/drawing/2014/main" id="{38A2A8AA-DC3E-47B0-A93A-B78B30C6BE40}"/>
            </a:ext>
          </a:extLst>
        </xdr:cNvPr>
        <xdr:cNvCxnSpPr/>
      </xdr:nvCxnSpPr>
      <xdr:spPr>
        <a:xfrm flipV="1">
          <a:off x="8824232" y="8343901"/>
          <a:ext cx="2413661"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40821</xdr:colOff>
      <xdr:row>24</xdr:row>
      <xdr:rowOff>0</xdr:rowOff>
    </xdr:from>
    <xdr:to>
      <xdr:col>2</xdr:col>
      <xdr:colOff>1932214</xdr:colOff>
      <xdr:row>24</xdr:row>
      <xdr:rowOff>0</xdr:rowOff>
    </xdr:to>
    <xdr:cxnSp macro="">
      <xdr:nvCxnSpPr>
        <xdr:cNvPr id="3" name="Conector recto 2">
          <a:extLst>
            <a:ext uri="{FF2B5EF4-FFF2-40B4-BE49-F238E27FC236}">
              <a16:creationId xmlns:a16="http://schemas.microsoft.com/office/drawing/2014/main" id="{5E1764F5-C629-496E-A00D-023922CE07F6}"/>
            </a:ext>
          </a:extLst>
        </xdr:cNvPr>
        <xdr:cNvCxnSpPr/>
      </xdr:nvCxnSpPr>
      <xdr:spPr>
        <a:xfrm>
          <a:off x="40821" y="8343900"/>
          <a:ext cx="313916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1102179</xdr:colOff>
      <xdr:row>24</xdr:row>
      <xdr:rowOff>0</xdr:rowOff>
    </xdr:from>
    <xdr:to>
      <xdr:col>13</xdr:col>
      <xdr:colOff>105117</xdr:colOff>
      <xdr:row>24</xdr:row>
      <xdr:rowOff>185</xdr:rowOff>
    </xdr:to>
    <xdr:cxnSp macro="">
      <xdr:nvCxnSpPr>
        <xdr:cNvPr id="4" name="Conector recto 3">
          <a:extLst>
            <a:ext uri="{FF2B5EF4-FFF2-40B4-BE49-F238E27FC236}">
              <a16:creationId xmlns:a16="http://schemas.microsoft.com/office/drawing/2014/main" id="{C448C03F-EBBE-45C5-98FF-D20017B3D0E0}"/>
            </a:ext>
          </a:extLst>
        </xdr:cNvPr>
        <xdr:cNvCxnSpPr/>
      </xdr:nvCxnSpPr>
      <xdr:spPr>
        <a:xfrm flipV="1">
          <a:off x="16237404" y="8343900"/>
          <a:ext cx="2746263"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136071</xdr:colOff>
      <xdr:row>3</xdr:row>
      <xdr:rowOff>81644</xdr:rowOff>
    </xdr:from>
    <xdr:to>
      <xdr:col>1</xdr:col>
      <xdr:colOff>1200180</xdr:colOff>
      <xdr:row>8</xdr:row>
      <xdr:rowOff>66676</xdr:rowOff>
    </xdr:to>
    <xdr:pic>
      <xdr:nvPicPr>
        <xdr:cNvPr id="5" name="Imagen 4">
          <a:extLst>
            <a:ext uri="{FF2B5EF4-FFF2-40B4-BE49-F238E27FC236}">
              <a16:creationId xmlns:a16="http://schemas.microsoft.com/office/drawing/2014/main" id="{79378B4F-29C3-4E70-BBE8-C877B1D9CE3D}"/>
            </a:ext>
          </a:extLst>
        </xdr:cNvPr>
        <xdr:cNvPicPr>
          <a:picLocks noChangeAspect="1"/>
        </xdr:cNvPicPr>
      </xdr:nvPicPr>
      <xdr:blipFill>
        <a:blip xmlns:r="http://schemas.openxmlformats.org/officeDocument/2006/relationships" r:embed="rId1"/>
        <a:stretch>
          <a:fillRect/>
        </a:stretch>
      </xdr:blipFill>
      <xdr:spPr>
        <a:xfrm>
          <a:off x="898071" y="653144"/>
          <a:ext cx="1064109" cy="9375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1"/>
  <sheetViews>
    <sheetView tabSelected="1" view="pageBreakPreview" topLeftCell="A138" zoomScale="68" zoomScaleNormal="75" zoomScaleSheetLayoutView="68" workbookViewId="0">
      <selection activeCell="H1" sqref="H1:H1048576"/>
    </sheetView>
  </sheetViews>
  <sheetFormatPr baseColWidth="10" defaultRowHeight="15"/>
  <cols>
    <col min="1" max="1" width="19.140625" style="15" customWidth="1"/>
    <col min="2" max="2" width="44.7109375" style="16" customWidth="1"/>
    <col min="3" max="3" width="39.28515625" style="16" customWidth="1"/>
    <col min="4" max="4" width="13" style="17" customWidth="1"/>
    <col min="5" max="5" width="41.42578125" style="18" customWidth="1"/>
    <col min="6" max="6" width="24.5703125" style="3" customWidth="1"/>
    <col min="7" max="7" width="20.85546875" style="3" customWidth="1"/>
    <col min="8" max="8" width="31.42578125" style="3" customWidth="1"/>
    <col min="9" max="9" width="15.85546875" style="3" customWidth="1"/>
    <col min="10" max="11" width="18.42578125" style="3" customWidth="1"/>
    <col min="12" max="12" width="20.7109375" style="3" customWidth="1"/>
    <col min="13" max="13" width="18.85546875" style="3" customWidth="1"/>
    <col min="14" max="14" width="19" style="3" customWidth="1"/>
    <col min="15" max="15" width="18.5703125" style="3" customWidth="1"/>
    <col min="16" max="16" width="23.5703125" style="3" customWidth="1"/>
    <col min="17" max="17" width="17.5703125" style="3" customWidth="1"/>
    <col min="18" max="18" width="19.5703125" style="3" customWidth="1"/>
    <col min="19" max="19" width="21.42578125" style="3" customWidth="1"/>
    <col min="20" max="20" width="16.42578125" style="3" customWidth="1"/>
    <col min="21" max="24" width="11.42578125" style="3"/>
    <col min="25" max="25" width="17.7109375" style="3" customWidth="1"/>
    <col min="26" max="43" width="11.42578125" style="3"/>
    <col min="44" max="44" width="16.7109375" style="3" customWidth="1"/>
    <col min="45" max="16384" width="11.42578125" style="3"/>
  </cols>
  <sheetData>
    <row r="1" spans="1:11" ht="15" customHeight="1">
      <c r="A1" s="82" t="s">
        <v>222</v>
      </c>
      <c r="B1" s="82"/>
      <c r="C1" s="82"/>
      <c r="D1" s="82"/>
      <c r="E1" s="82"/>
      <c r="F1" s="82"/>
      <c r="G1" s="82"/>
      <c r="H1" s="73"/>
      <c r="I1" s="2"/>
    </row>
    <row r="2" spans="1:11" ht="15" customHeight="1">
      <c r="A2" s="82"/>
      <c r="B2" s="82"/>
      <c r="C2" s="82"/>
      <c r="D2" s="82"/>
      <c r="E2" s="82"/>
      <c r="F2" s="82"/>
      <c r="G2" s="82"/>
      <c r="H2" s="73"/>
      <c r="I2" s="2"/>
    </row>
    <row r="3" spans="1:11" ht="15" customHeight="1">
      <c r="A3" s="82"/>
      <c r="B3" s="82"/>
      <c r="C3" s="82"/>
      <c r="D3" s="82"/>
      <c r="E3" s="82"/>
      <c r="F3" s="82"/>
      <c r="G3" s="82"/>
      <c r="H3" s="73"/>
      <c r="I3" s="2"/>
    </row>
    <row r="4" spans="1:11" ht="15" customHeight="1">
      <c r="A4" s="82"/>
      <c r="B4" s="82"/>
      <c r="C4" s="82"/>
      <c r="D4" s="82"/>
      <c r="E4" s="82"/>
      <c r="F4" s="82"/>
      <c r="G4" s="82"/>
      <c r="H4" s="73"/>
      <c r="I4" s="2"/>
    </row>
    <row r="5" spans="1:11" ht="15" customHeight="1">
      <c r="A5" s="82"/>
      <c r="B5" s="82"/>
      <c r="C5" s="82"/>
      <c r="D5" s="82"/>
      <c r="E5" s="82"/>
      <c r="F5" s="82"/>
      <c r="G5" s="82"/>
      <c r="H5" s="73"/>
      <c r="I5" s="2"/>
    </row>
    <row r="6" spans="1:11" ht="39.75" customHeight="1">
      <c r="A6" s="83"/>
      <c r="B6" s="83"/>
      <c r="C6" s="83"/>
      <c r="D6" s="83"/>
      <c r="E6" s="83"/>
      <c r="F6" s="83"/>
      <c r="G6" s="83"/>
      <c r="H6" s="73"/>
      <c r="I6" s="2"/>
    </row>
    <row r="7" spans="1:11" s="5" customFormat="1" ht="44.1" customHeight="1">
      <c r="A7" s="37" t="s">
        <v>138</v>
      </c>
      <c r="B7" s="1" t="s">
        <v>137</v>
      </c>
      <c r="C7" s="1" t="s">
        <v>136</v>
      </c>
      <c r="D7" s="37" t="s">
        <v>139</v>
      </c>
      <c r="E7" s="37" t="s">
        <v>140</v>
      </c>
      <c r="F7" s="37" t="s">
        <v>141</v>
      </c>
      <c r="G7" s="37" t="s">
        <v>142</v>
      </c>
      <c r="H7" s="4"/>
      <c r="I7" s="4"/>
      <c r="K7" s="6"/>
    </row>
    <row r="8" spans="1:11" ht="24.95" customHeight="1">
      <c r="A8" s="84" t="s">
        <v>66</v>
      </c>
      <c r="B8" s="84"/>
      <c r="C8" s="84"/>
      <c r="D8" s="84"/>
      <c r="E8" s="84"/>
      <c r="F8" s="84"/>
      <c r="G8" s="84"/>
      <c r="H8" s="70"/>
      <c r="I8" s="4"/>
      <c r="K8" s="6"/>
    </row>
    <row r="9" spans="1:11" ht="30" customHeight="1">
      <c r="A9" s="37" t="s">
        <v>1</v>
      </c>
      <c r="B9" s="1" t="s">
        <v>2</v>
      </c>
      <c r="C9" s="1" t="s">
        <v>3</v>
      </c>
      <c r="D9" s="37" t="s">
        <v>128</v>
      </c>
      <c r="E9" s="37" t="s">
        <v>4</v>
      </c>
      <c r="F9" s="37" t="s">
        <v>144</v>
      </c>
      <c r="G9" s="37" t="s">
        <v>5</v>
      </c>
      <c r="H9" s="4"/>
      <c r="K9" s="7"/>
    </row>
    <row r="10" spans="1:11" ht="36.75" customHeight="1">
      <c r="A10" s="25">
        <v>1</v>
      </c>
      <c r="B10" s="9" t="s">
        <v>13</v>
      </c>
      <c r="C10" s="9" t="s">
        <v>73</v>
      </c>
      <c r="D10" s="10" t="s">
        <v>132</v>
      </c>
      <c r="E10" s="10" t="s">
        <v>12</v>
      </c>
      <c r="F10" s="12">
        <v>70000</v>
      </c>
      <c r="G10" s="12">
        <v>2009</v>
      </c>
      <c r="H10" s="12"/>
      <c r="K10" s="6"/>
    </row>
    <row r="11" spans="1:11" ht="30" customHeight="1">
      <c r="A11" s="25">
        <v>2</v>
      </c>
      <c r="B11" s="9" t="s">
        <v>178</v>
      </c>
      <c r="C11" s="9" t="s">
        <v>8</v>
      </c>
      <c r="D11" s="10" t="s">
        <v>131</v>
      </c>
      <c r="E11" s="10" t="s">
        <v>9</v>
      </c>
      <c r="F11" s="12">
        <v>245000</v>
      </c>
      <c r="G11" s="12">
        <v>7031.5</v>
      </c>
      <c r="H11" s="63"/>
    </row>
    <row r="12" spans="1:11" ht="30" customHeight="1">
      <c r="A12" s="25">
        <v>3</v>
      </c>
      <c r="B12" s="9" t="s">
        <v>17</v>
      </c>
      <c r="C12" s="9" t="s">
        <v>18</v>
      </c>
      <c r="D12" s="10" t="s">
        <v>132</v>
      </c>
      <c r="E12" s="10" t="s">
        <v>9</v>
      </c>
      <c r="F12" s="12">
        <v>180000</v>
      </c>
      <c r="G12" s="12">
        <v>5166</v>
      </c>
      <c r="H12" s="63"/>
    </row>
    <row r="13" spans="1:11" ht="30" customHeight="1">
      <c r="A13" s="25">
        <v>4</v>
      </c>
      <c r="B13" s="9" t="s">
        <v>69</v>
      </c>
      <c r="C13" s="9" t="s">
        <v>72</v>
      </c>
      <c r="D13" s="10" t="s">
        <v>131</v>
      </c>
      <c r="E13" s="10" t="s">
        <v>9</v>
      </c>
      <c r="F13" s="12">
        <v>180000</v>
      </c>
      <c r="G13" s="12">
        <v>5166</v>
      </c>
      <c r="H13" s="63"/>
      <c r="K13" s="6"/>
    </row>
    <row r="14" spans="1:11" ht="30" customHeight="1">
      <c r="A14" s="25">
        <v>5</v>
      </c>
      <c r="B14" s="9" t="s">
        <v>191</v>
      </c>
      <c r="C14" s="9" t="s">
        <v>192</v>
      </c>
      <c r="D14" s="10" t="s">
        <v>131</v>
      </c>
      <c r="E14" s="10" t="s">
        <v>181</v>
      </c>
      <c r="F14" s="12">
        <v>150000</v>
      </c>
      <c r="G14" s="12">
        <v>4305</v>
      </c>
      <c r="H14" s="63"/>
    </row>
    <row r="15" spans="1:11" ht="30" customHeight="1">
      <c r="A15" s="25">
        <v>6</v>
      </c>
      <c r="B15" s="9" t="s">
        <v>74</v>
      </c>
      <c r="C15" s="9" t="s">
        <v>18</v>
      </c>
      <c r="D15" s="10" t="s">
        <v>132</v>
      </c>
      <c r="E15" s="10" t="s">
        <v>9</v>
      </c>
      <c r="F15" s="19">
        <v>180000</v>
      </c>
      <c r="G15" s="12">
        <v>5166</v>
      </c>
      <c r="H15" s="64"/>
    </row>
    <row r="16" spans="1:11" ht="30" customHeight="1">
      <c r="A16" s="25">
        <v>7</v>
      </c>
      <c r="B16" s="9" t="s">
        <v>85</v>
      </c>
      <c r="C16" s="9" t="s">
        <v>86</v>
      </c>
      <c r="D16" s="10" t="s">
        <v>132</v>
      </c>
      <c r="E16" s="11" t="s">
        <v>10</v>
      </c>
      <c r="F16" s="12">
        <v>70000</v>
      </c>
      <c r="G16" s="12">
        <v>2009</v>
      </c>
      <c r="H16" s="64"/>
    </row>
    <row r="17" spans="1:8" ht="30" customHeight="1">
      <c r="A17" s="25">
        <v>8</v>
      </c>
      <c r="B17" s="40" t="s">
        <v>70</v>
      </c>
      <c r="C17" s="40" t="s">
        <v>71</v>
      </c>
      <c r="D17" s="10" t="s">
        <v>132</v>
      </c>
      <c r="E17" s="11" t="s">
        <v>10</v>
      </c>
      <c r="F17" s="12">
        <v>80000</v>
      </c>
      <c r="G17" s="12">
        <v>2296</v>
      </c>
      <c r="H17" s="63"/>
    </row>
    <row r="18" spans="1:8" ht="30" customHeight="1">
      <c r="A18" s="25">
        <v>9</v>
      </c>
      <c r="B18" s="40" t="s">
        <v>179</v>
      </c>
      <c r="C18" s="40" t="s">
        <v>68</v>
      </c>
      <c r="D18" s="10" t="s">
        <v>131</v>
      </c>
      <c r="E18" s="11" t="s">
        <v>10</v>
      </c>
      <c r="F18" s="12">
        <v>40000</v>
      </c>
      <c r="G18" s="12">
        <v>1148</v>
      </c>
      <c r="H18" s="63"/>
    </row>
    <row r="19" spans="1:8" ht="30" customHeight="1">
      <c r="A19" s="25">
        <v>10</v>
      </c>
      <c r="B19" s="40" t="s">
        <v>180</v>
      </c>
      <c r="C19" s="40" t="s">
        <v>73</v>
      </c>
      <c r="D19" s="10" t="s">
        <v>132</v>
      </c>
      <c r="E19" s="11" t="s">
        <v>181</v>
      </c>
      <c r="F19" s="12">
        <v>80000</v>
      </c>
      <c r="G19" s="12">
        <v>2296</v>
      </c>
      <c r="H19" s="63"/>
    </row>
    <row r="20" spans="1:8" ht="30" customHeight="1">
      <c r="A20" s="25">
        <v>11</v>
      </c>
      <c r="B20" s="61" t="s">
        <v>96</v>
      </c>
      <c r="C20" s="9" t="s">
        <v>44</v>
      </c>
      <c r="D20" s="10" t="s">
        <v>132</v>
      </c>
      <c r="E20" s="10" t="s">
        <v>10</v>
      </c>
      <c r="F20" s="19">
        <v>22000</v>
      </c>
      <c r="G20" s="19">
        <v>631.4</v>
      </c>
      <c r="H20" s="65"/>
    </row>
    <row r="21" spans="1:8" ht="30" customHeight="1">
      <c r="A21" s="25">
        <v>12</v>
      </c>
      <c r="B21" s="9" t="s">
        <v>11</v>
      </c>
      <c r="C21" s="9" t="s">
        <v>212</v>
      </c>
      <c r="D21" s="10" t="s">
        <v>132</v>
      </c>
      <c r="E21" s="10" t="s">
        <v>12</v>
      </c>
      <c r="F21" s="12">
        <v>82500</v>
      </c>
      <c r="G21" s="12">
        <f>F21*0.0287</f>
        <v>2367.75</v>
      </c>
      <c r="H21" s="66"/>
    </row>
    <row r="22" spans="1:8" s="13" customFormat="1" ht="30" customHeight="1">
      <c r="A22" s="25">
        <v>13</v>
      </c>
      <c r="B22" s="9" t="s">
        <v>20</v>
      </c>
      <c r="C22" s="9" t="s">
        <v>21</v>
      </c>
      <c r="D22" s="38" t="s">
        <v>131</v>
      </c>
      <c r="E22" s="10" t="s">
        <v>12</v>
      </c>
      <c r="F22" s="19">
        <v>50000</v>
      </c>
      <c r="G22" s="19">
        <v>1435</v>
      </c>
      <c r="H22" s="19"/>
    </row>
    <row r="23" spans="1:8" ht="30" customHeight="1">
      <c r="A23" s="25">
        <v>14</v>
      </c>
      <c r="B23" s="9" t="s">
        <v>19</v>
      </c>
      <c r="C23" s="9" t="s">
        <v>91</v>
      </c>
      <c r="D23" s="10" t="s">
        <v>132</v>
      </c>
      <c r="E23" s="10" t="s">
        <v>12</v>
      </c>
      <c r="F23" s="12">
        <v>60000</v>
      </c>
      <c r="G23" s="12">
        <v>1722</v>
      </c>
      <c r="H23" s="12"/>
    </row>
    <row r="24" spans="1:8" ht="30" customHeight="1">
      <c r="A24" s="25">
        <v>15</v>
      </c>
      <c r="B24" s="9" t="s">
        <v>90</v>
      </c>
      <c r="C24" s="9" t="s">
        <v>91</v>
      </c>
      <c r="D24" s="38" t="s">
        <v>132</v>
      </c>
      <c r="E24" s="10" t="s">
        <v>10</v>
      </c>
      <c r="F24" s="19">
        <v>100000</v>
      </c>
      <c r="G24" s="19">
        <v>2870</v>
      </c>
      <c r="H24" s="19"/>
    </row>
    <row r="25" spans="1:8" ht="30" customHeight="1">
      <c r="A25" s="25">
        <v>16</v>
      </c>
      <c r="B25" s="9" t="s">
        <v>94</v>
      </c>
      <c r="C25" s="9" t="s">
        <v>95</v>
      </c>
      <c r="D25" s="38" t="s">
        <v>132</v>
      </c>
      <c r="E25" s="10" t="s">
        <v>10</v>
      </c>
      <c r="F25" s="19">
        <v>45000</v>
      </c>
      <c r="G25" s="19">
        <v>1291.5</v>
      </c>
      <c r="H25" s="19"/>
    </row>
    <row r="26" spans="1:8" ht="30" customHeight="1">
      <c r="A26" s="10">
        <v>17</v>
      </c>
      <c r="B26" s="9" t="s">
        <v>197</v>
      </c>
      <c r="C26" s="40" t="s">
        <v>210</v>
      </c>
      <c r="D26" s="38" t="s">
        <v>131</v>
      </c>
      <c r="E26" s="10" t="s">
        <v>10</v>
      </c>
      <c r="F26" s="76">
        <v>44000</v>
      </c>
      <c r="G26" s="76">
        <v>1262.8</v>
      </c>
      <c r="H26" s="67"/>
    </row>
    <row r="27" spans="1:8" ht="38.25" customHeight="1">
      <c r="A27" s="25">
        <v>18</v>
      </c>
      <c r="B27" s="61" t="s">
        <v>30</v>
      </c>
      <c r="C27" s="9" t="s">
        <v>31</v>
      </c>
      <c r="D27" s="38" t="s">
        <v>132</v>
      </c>
      <c r="E27" s="10" t="s">
        <v>12</v>
      </c>
      <c r="F27" s="19">
        <v>122500</v>
      </c>
      <c r="G27" s="19">
        <v>3515.75</v>
      </c>
      <c r="H27" s="19"/>
    </row>
    <row r="28" spans="1:8" ht="32.25" customHeight="1">
      <c r="A28" s="25">
        <v>19</v>
      </c>
      <c r="B28" s="9" t="s">
        <v>32</v>
      </c>
      <c r="C28" s="9" t="s">
        <v>211</v>
      </c>
      <c r="D28" s="38" t="s">
        <v>131</v>
      </c>
      <c r="E28" s="10" t="s">
        <v>12</v>
      </c>
      <c r="F28" s="19">
        <v>60000</v>
      </c>
      <c r="G28" s="19">
        <v>1722</v>
      </c>
      <c r="H28" s="64"/>
    </row>
    <row r="29" spans="1:8" ht="36" customHeight="1">
      <c r="A29" s="25">
        <v>20</v>
      </c>
      <c r="B29" s="9" t="s">
        <v>150</v>
      </c>
      <c r="C29" s="40" t="s">
        <v>16</v>
      </c>
      <c r="D29" s="38" t="s">
        <v>132</v>
      </c>
      <c r="E29" s="10" t="s">
        <v>10</v>
      </c>
      <c r="F29" s="19">
        <v>37000</v>
      </c>
      <c r="G29" s="19">
        <v>1061.9000000000001</v>
      </c>
      <c r="H29" s="19"/>
    </row>
    <row r="30" spans="1:8" ht="30" customHeight="1">
      <c r="A30" s="38">
        <v>21</v>
      </c>
      <c r="B30" s="9" t="s">
        <v>25</v>
      </c>
      <c r="C30" s="9" t="s">
        <v>26</v>
      </c>
      <c r="D30" s="38" t="s">
        <v>132</v>
      </c>
      <c r="E30" s="10" t="s">
        <v>12</v>
      </c>
      <c r="F30" s="19">
        <v>100000</v>
      </c>
      <c r="G30" s="19">
        <v>2870</v>
      </c>
      <c r="H30" s="19"/>
    </row>
    <row r="31" spans="1:8" ht="30" customHeight="1">
      <c r="A31" s="38">
        <v>22</v>
      </c>
      <c r="B31" s="9" t="s">
        <v>188</v>
      </c>
      <c r="C31" s="9" t="s">
        <v>189</v>
      </c>
      <c r="D31" s="38" t="s">
        <v>132</v>
      </c>
      <c r="E31" s="10" t="s">
        <v>190</v>
      </c>
      <c r="F31" s="19">
        <v>122500</v>
      </c>
      <c r="G31" s="19">
        <v>3515.75</v>
      </c>
      <c r="H31" s="19"/>
    </row>
    <row r="32" spans="1:8" ht="30" customHeight="1">
      <c r="A32" s="38">
        <v>23</v>
      </c>
      <c r="B32" s="9" t="s">
        <v>28</v>
      </c>
      <c r="C32" s="9" t="s">
        <v>27</v>
      </c>
      <c r="D32" s="38" t="s">
        <v>132</v>
      </c>
      <c r="E32" s="10" t="s">
        <v>12</v>
      </c>
      <c r="F32" s="19">
        <v>70000</v>
      </c>
      <c r="G32" s="19">
        <v>2009</v>
      </c>
      <c r="H32" s="19"/>
    </row>
    <row r="33" spans="1:10" ht="30" customHeight="1">
      <c r="A33" s="38">
        <v>24</v>
      </c>
      <c r="B33" s="40" t="s">
        <v>77</v>
      </c>
      <c r="C33" s="40" t="s">
        <v>27</v>
      </c>
      <c r="D33" s="38" t="s">
        <v>132</v>
      </c>
      <c r="E33" s="10" t="s">
        <v>10</v>
      </c>
      <c r="F33" s="39">
        <v>55000</v>
      </c>
      <c r="G33" s="19">
        <v>1578.5</v>
      </c>
      <c r="H33" s="64"/>
    </row>
    <row r="34" spans="1:10" s="13" customFormat="1" ht="30" customHeight="1">
      <c r="A34" s="38">
        <v>25</v>
      </c>
      <c r="B34" s="40" t="s">
        <v>122</v>
      </c>
      <c r="C34" s="45" t="s">
        <v>27</v>
      </c>
      <c r="D34" s="38" t="s">
        <v>131</v>
      </c>
      <c r="E34" s="10" t="s">
        <v>12</v>
      </c>
      <c r="F34" s="19">
        <v>60000</v>
      </c>
      <c r="G34" s="19">
        <v>1722</v>
      </c>
      <c r="H34" s="19"/>
      <c r="I34" s="3"/>
      <c r="J34" s="3"/>
    </row>
    <row r="35" spans="1:10" ht="30" customHeight="1">
      <c r="A35" s="38">
        <v>26</v>
      </c>
      <c r="B35" s="40" t="s">
        <v>133</v>
      </c>
      <c r="C35" s="40" t="s">
        <v>27</v>
      </c>
      <c r="D35" s="38" t="s">
        <v>132</v>
      </c>
      <c r="E35" s="10" t="s">
        <v>10</v>
      </c>
      <c r="F35" s="19">
        <v>55000</v>
      </c>
      <c r="G35" s="19">
        <v>1578.5</v>
      </c>
      <c r="H35" s="64"/>
    </row>
    <row r="36" spans="1:10" s="13" customFormat="1" ht="30" customHeight="1">
      <c r="A36" s="38">
        <v>27</v>
      </c>
      <c r="B36" s="40" t="s">
        <v>198</v>
      </c>
      <c r="C36" s="40" t="s">
        <v>199</v>
      </c>
      <c r="D36" s="38" t="s">
        <v>132</v>
      </c>
      <c r="E36" s="10" t="s">
        <v>10</v>
      </c>
      <c r="F36" s="19">
        <v>30000</v>
      </c>
      <c r="G36" s="19">
        <v>861</v>
      </c>
      <c r="H36" s="19"/>
      <c r="I36" s="3"/>
      <c r="J36" s="3"/>
    </row>
    <row r="37" spans="1:10" ht="30" customHeight="1">
      <c r="A37" s="10">
        <v>28</v>
      </c>
      <c r="B37" s="9" t="s">
        <v>56</v>
      </c>
      <c r="C37" s="9" t="s">
        <v>162</v>
      </c>
      <c r="D37" s="10" t="s">
        <v>132</v>
      </c>
      <c r="E37" s="10" t="s">
        <v>12</v>
      </c>
      <c r="F37" s="19">
        <v>62000</v>
      </c>
      <c r="G37" s="19">
        <f>F37*0.0287</f>
        <v>1779.4</v>
      </c>
      <c r="H37" s="64"/>
    </row>
    <row r="38" spans="1:10" ht="30" customHeight="1">
      <c r="A38" s="10">
        <v>29</v>
      </c>
      <c r="B38" s="9" t="s">
        <v>80</v>
      </c>
      <c r="C38" s="9" t="s">
        <v>81</v>
      </c>
      <c r="D38" s="10" t="s">
        <v>132</v>
      </c>
      <c r="E38" s="10" t="s">
        <v>10</v>
      </c>
      <c r="F38" s="19">
        <v>45000</v>
      </c>
      <c r="G38" s="19">
        <v>1291.5</v>
      </c>
      <c r="H38" s="64"/>
    </row>
    <row r="39" spans="1:10" s="13" customFormat="1" ht="50.25" customHeight="1">
      <c r="A39" s="10">
        <v>30</v>
      </c>
      <c r="B39" s="9" t="s">
        <v>58</v>
      </c>
      <c r="C39" s="45" t="s">
        <v>130</v>
      </c>
      <c r="D39" s="46" t="s">
        <v>132</v>
      </c>
      <c r="E39" s="10" t="s">
        <v>12</v>
      </c>
      <c r="F39" s="39">
        <v>101500</v>
      </c>
      <c r="G39" s="39">
        <v>2913.05</v>
      </c>
      <c r="H39" s="68"/>
    </row>
    <row r="40" spans="1:10" ht="30" customHeight="1">
      <c r="A40" s="25">
        <v>31</v>
      </c>
      <c r="B40" s="9" t="s">
        <v>92</v>
      </c>
      <c r="C40" s="9" t="s">
        <v>93</v>
      </c>
      <c r="D40" s="10" t="s">
        <v>131</v>
      </c>
      <c r="E40" s="10" t="s">
        <v>10</v>
      </c>
      <c r="F40" s="39">
        <v>37000</v>
      </c>
      <c r="G40" s="39">
        <v>1061.9000000000001</v>
      </c>
      <c r="H40" s="39"/>
    </row>
    <row r="41" spans="1:10" ht="30" customHeight="1">
      <c r="A41" s="25">
        <v>32</v>
      </c>
      <c r="B41" s="61" t="s">
        <v>60</v>
      </c>
      <c r="C41" s="9" t="s">
        <v>61</v>
      </c>
      <c r="D41" s="10" t="s">
        <v>131</v>
      </c>
      <c r="E41" s="10" t="s">
        <v>12</v>
      </c>
      <c r="F41" s="39">
        <v>60000</v>
      </c>
      <c r="G41" s="39">
        <v>1722</v>
      </c>
      <c r="H41" s="39"/>
    </row>
    <row r="42" spans="1:10" ht="30" customHeight="1">
      <c r="A42" s="25">
        <v>33</v>
      </c>
      <c r="B42" s="9" t="s">
        <v>59</v>
      </c>
      <c r="C42" s="9" t="s">
        <v>129</v>
      </c>
      <c r="D42" s="10" t="s">
        <v>131</v>
      </c>
      <c r="E42" s="10" t="s">
        <v>12</v>
      </c>
      <c r="F42" s="39">
        <v>122500</v>
      </c>
      <c r="G42" s="39">
        <v>3515.75</v>
      </c>
      <c r="H42" s="39"/>
    </row>
    <row r="43" spans="1:10" ht="30" customHeight="1">
      <c r="A43" s="25">
        <v>34</v>
      </c>
      <c r="B43" s="9" t="s">
        <v>62</v>
      </c>
      <c r="C43" s="9" t="s">
        <v>63</v>
      </c>
      <c r="D43" s="10" t="s">
        <v>131</v>
      </c>
      <c r="E43" s="10" t="s">
        <v>12</v>
      </c>
      <c r="F43" s="39">
        <v>54450</v>
      </c>
      <c r="G43" s="39">
        <v>1562.72</v>
      </c>
      <c r="H43" s="39"/>
    </row>
    <row r="44" spans="1:10" ht="30" customHeight="1">
      <c r="A44" s="25">
        <v>35</v>
      </c>
      <c r="B44" s="9" t="s">
        <v>87</v>
      </c>
      <c r="C44" s="9" t="s">
        <v>88</v>
      </c>
      <c r="D44" s="10" t="s">
        <v>131</v>
      </c>
      <c r="E44" s="10" t="s">
        <v>12</v>
      </c>
      <c r="F44" s="39">
        <v>93000</v>
      </c>
      <c r="G44" s="39">
        <v>2669.1</v>
      </c>
      <c r="H44" s="68"/>
    </row>
    <row r="45" spans="1:10" ht="30" customHeight="1">
      <c r="A45" s="25">
        <v>36</v>
      </c>
      <c r="B45" s="9" t="s">
        <v>217</v>
      </c>
      <c r="C45" s="9" t="s">
        <v>98</v>
      </c>
      <c r="D45" s="10" t="s">
        <v>131</v>
      </c>
      <c r="E45" s="10" t="s">
        <v>10</v>
      </c>
      <c r="F45" s="39">
        <v>33500</v>
      </c>
      <c r="G45" s="39">
        <v>961.45</v>
      </c>
      <c r="H45" s="39"/>
    </row>
    <row r="46" spans="1:10" ht="30" customHeight="1">
      <c r="A46" s="25">
        <v>37</v>
      </c>
      <c r="B46" s="9" t="s">
        <v>34</v>
      </c>
      <c r="C46" s="9" t="s">
        <v>35</v>
      </c>
      <c r="D46" s="38" t="s">
        <v>132</v>
      </c>
      <c r="E46" s="10" t="s">
        <v>12</v>
      </c>
      <c r="F46" s="19">
        <v>122500</v>
      </c>
      <c r="G46" s="19">
        <v>3515.75</v>
      </c>
      <c r="H46" s="19"/>
    </row>
    <row r="47" spans="1:10" ht="30" customHeight="1">
      <c r="A47" s="10">
        <v>38</v>
      </c>
      <c r="B47" s="9" t="s">
        <v>29</v>
      </c>
      <c r="C47" s="9" t="s">
        <v>204</v>
      </c>
      <c r="D47" s="10" t="s">
        <v>131</v>
      </c>
      <c r="E47" s="10" t="s">
        <v>10</v>
      </c>
      <c r="F47" s="19">
        <v>55000</v>
      </c>
      <c r="G47" s="19">
        <f>1004.5+574</f>
        <v>1578.5</v>
      </c>
      <c r="H47" s="68"/>
    </row>
    <row r="48" spans="1:10" ht="30" customHeight="1">
      <c r="A48" s="25">
        <v>39</v>
      </c>
      <c r="B48" s="40" t="s">
        <v>121</v>
      </c>
      <c r="C48" s="9" t="s">
        <v>86</v>
      </c>
      <c r="D48" s="10" t="s">
        <v>132</v>
      </c>
      <c r="E48" s="11" t="s">
        <v>10</v>
      </c>
      <c r="F48" s="47">
        <v>70000</v>
      </c>
      <c r="G48" s="39">
        <f>F48*0.0287</f>
        <v>2009</v>
      </c>
      <c r="H48" s="12"/>
    </row>
    <row r="49" spans="1:8" ht="30" customHeight="1">
      <c r="A49" s="25">
        <v>40</v>
      </c>
      <c r="B49" s="9" t="s">
        <v>36</v>
      </c>
      <c r="C49" s="9" t="s">
        <v>195</v>
      </c>
      <c r="D49" s="38" t="s">
        <v>132</v>
      </c>
      <c r="E49" s="10" t="s">
        <v>12</v>
      </c>
      <c r="F49" s="19">
        <v>60000</v>
      </c>
      <c r="G49" s="19">
        <v>1722</v>
      </c>
      <c r="H49" s="19"/>
    </row>
    <row r="50" spans="1:8" ht="30" customHeight="1">
      <c r="A50" s="25">
        <v>41</v>
      </c>
      <c r="B50" s="9" t="s">
        <v>123</v>
      </c>
      <c r="C50" s="9" t="s">
        <v>201</v>
      </c>
      <c r="D50" s="10" t="s">
        <v>132</v>
      </c>
      <c r="E50" s="10" t="s">
        <v>12</v>
      </c>
      <c r="F50" s="77">
        <v>60000</v>
      </c>
      <c r="G50" s="77">
        <v>1722</v>
      </c>
      <c r="H50" s="69"/>
    </row>
    <row r="51" spans="1:8" ht="30" customHeight="1">
      <c r="A51" s="10">
        <v>42</v>
      </c>
      <c r="B51" s="9" t="s">
        <v>120</v>
      </c>
      <c r="C51" s="9" t="s">
        <v>16</v>
      </c>
      <c r="D51" s="10" t="s">
        <v>132</v>
      </c>
      <c r="E51" s="10" t="s">
        <v>10</v>
      </c>
      <c r="F51" s="19">
        <v>93000</v>
      </c>
      <c r="G51" s="19">
        <v>2669.1</v>
      </c>
      <c r="H51" s="64"/>
    </row>
    <row r="52" spans="1:8" ht="30" customHeight="1">
      <c r="A52" s="10">
        <v>43</v>
      </c>
      <c r="B52" s="9" t="s">
        <v>200</v>
      </c>
      <c r="C52" s="9" t="s">
        <v>201</v>
      </c>
      <c r="D52" s="10" t="s">
        <v>132</v>
      </c>
      <c r="E52" s="10" t="s">
        <v>10</v>
      </c>
      <c r="F52" s="19">
        <v>50000</v>
      </c>
      <c r="G52" s="19">
        <v>1435</v>
      </c>
      <c r="H52" s="19"/>
    </row>
    <row r="53" spans="1:8" ht="30" customHeight="1">
      <c r="A53" s="25">
        <v>44</v>
      </c>
      <c r="B53" s="9" t="s">
        <v>53</v>
      </c>
      <c r="C53" s="9" t="s">
        <v>54</v>
      </c>
      <c r="D53" s="38" t="s">
        <v>131</v>
      </c>
      <c r="E53" s="10" t="s">
        <v>10</v>
      </c>
      <c r="F53" s="19">
        <v>60000</v>
      </c>
      <c r="G53" s="19">
        <v>1722</v>
      </c>
      <c r="H53" s="19"/>
    </row>
    <row r="54" spans="1:8" ht="30" customHeight="1">
      <c r="A54" s="10">
        <v>45</v>
      </c>
      <c r="B54" s="61" t="s">
        <v>22</v>
      </c>
      <c r="C54" s="9" t="s">
        <v>23</v>
      </c>
      <c r="D54" s="38" t="s">
        <v>132</v>
      </c>
      <c r="E54" s="10" t="s">
        <v>12</v>
      </c>
      <c r="F54" s="19">
        <v>37000</v>
      </c>
      <c r="G54" s="19">
        <v>1061.9000000000001</v>
      </c>
      <c r="H54" s="19"/>
    </row>
    <row r="55" spans="1:8" ht="30" customHeight="1">
      <c r="A55" s="10">
        <v>46</v>
      </c>
      <c r="B55" s="9" t="s">
        <v>24</v>
      </c>
      <c r="C55" s="9" t="s">
        <v>23</v>
      </c>
      <c r="D55" s="38" t="s">
        <v>132</v>
      </c>
      <c r="E55" s="10" t="s">
        <v>10</v>
      </c>
      <c r="F55" s="19">
        <v>37000</v>
      </c>
      <c r="G55" s="19">
        <v>1061.9000000000001</v>
      </c>
      <c r="H55" s="19"/>
    </row>
    <row r="56" spans="1:8" ht="30" customHeight="1">
      <c r="A56" s="10">
        <v>47</v>
      </c>
      <c r="B56" s="9" t="s">
        <v>126</v>
      </c>
      <c r="C56" s="9" t="s">
        <v>98</v>
      </c>
      <c r="D56" s="10" t="s">
        <v>131</v>
      </c>
      <c r="E56" s="10" t="s">
        <v>10</v>
      </c>
      <c r="F56" s="19">
        <v>33500</v>
      </c>
      <c r="G56" s="19">
        <v>961.45</v>
      </c>
      <c r="H56" s="19"/>
    </row>
    <row r="57" spans="1:8" ht="30" customHeight="1">
      <c r="A57" s="10">
        <v>48</v>
      </c>
      <c r="B57" s="61" t="s">
        <v>151</v>
      </c>
      <c r="C57" s="9" t="s">
        <v>41</v>
      </c>
      <c r="D57" s="10" t="s">
        <v>131</v>
      </c>
      <c r="E57" s="10" t="s">
        <v>10</v>
      </c>
      <c r="F57" s="19">
        <v>26000</v>
      </c>
      <c r="G57" s="41">
        <v>746.2</v>
      </c>
      <c r="H57" s="39"/>
    </row>
    <row r="58" spans="1:8" ht="30" customHeight="1">
      <c r="A58" s="10">
        <v>49</v>
      </c>
      <c r="B58" s="9" t="s">
        <v>153</v>
      </c>
      <c r="C58" s="9" t="s">
        <v>98</v>
      </c>
      <c r="D58" s="10" t="s">
        <v>132</v>
      </c>
      <c r="E58" s="10" t="s">
        <v>10</v>
      </c>
      <c r="F58" s="19">
        <v>35000</v>
      </c>
      <c r="G58" s="19">
        <v>1004.5</v>
      </c>
      <c r="H58" s="19"/>
    </row>
    <row r="59" spans="1:8" ht="30" customHeight="1">
      <c r="A59" s="10">
        <v>50</v>
      </c>
      <c r="B59" s="9" t="s">
        <v>193</v>
      </c>
      <c r="C59" s="9" t="s">
        <v>98</v>
      </c>
      <c r="D59" s="10" t="s">
        <v>131</v>
      </c>
      <c r="E59" s="10" t="s">
        <v>181</v>
      </c>
      <c r="F59" s="19">
        <v>33500</v>
      </c>
      <c r="G59" s="19">
        <v>961.45</v>
      </c>
      <c r="H59" s="19"/>
    </row>
    <row r="60" spans="1:8" ht="30" customHeight="1">
      <c r="A60" s="25">
        <v>51</v>
      </c>
      <c r="B60" s="48" t="s">
        <v>169</v>
      </c>
      <c r="C60" s="48" t="s">
        <v>170</v>
      </c>
      <c r="D60" s="10" t="s">
        <v>132</v>
      </c>
      <c r="E60" s="10" t="s">
        <v>10</v>
      </c>
      <c r="F60" s="39">
        <v>33500</v>
      </c>
      <c r="G60" s="12">
        <v>961.45</v>
      </c>
      <c r="H60" s="12"/>
    </row>
    <row r="61" spans="1:8" ht="30" customHeight="1">
      <c r="A61" s="25">
        <v>52</v>
      </c>
      <c r="B61" s="48" t="s">
        <v>218</v>
      </c>
      <c r="C61" s="48" t="s">
        <v>23</v>
      </c>
      <c r="D61" s="10" t="s">
        <v>132</v>
      </c>
      <c r="E61" s="10" t="s">
        <v>10</v>
      </c>
      <c r="F61" s="39">
        <v>30000</v>
      </c>
      <c r="G61" s="12">
        <v>861</v>
      </c>
      <c r="H61" s="12"/>
    </row>
    <row r="62" spans="1:8" ht="30" customHeight="1">
      <c r="A62" s="25">
        <v>53</v>
      </c>
      <c r="B62" s="48" t="s">
        <v>219</v>
      </c>
      <c r="C62" s="48" t="s">
        <v>98</v>
      </c>
      <c r="D62" s="10" t="s">
        <v>131</v>
      </c>
      <c r="E62" s="10" t="s">
        <v>10</v>
      </c>
      <c r="F62" s="39">
        <v>30000</v>
      </c>
      <c r="G62" s="12">
        <v>861</v>
      </c>
      <c r="H62" s="12"/>
    </row>
    <row r="63" spans="1:8" ht="30" customHeight="1">
      <c r="A63" s="10">
        <v>54</v>
      </c>
      <c r="B63" s="9" t="s">
        <v>55</v>
      </c>
      <c r="C63" s="9" t="s">
        <v>75</v>
      </c>
      <c r="D63" s="10" t="s">
        <v>131</v>
      </c>
      <c r="E63" s="10" t="s">
        <v>12</v>
      </c>
      <c r="F63" s="19">
        <v>82500</v>
      </c>
      <c r="G63" s="19">
        <v>2367.65</v>
      </c>
      <c r="H63" s="64"/>
    </row>
    <row r="64" spans="1:8" ht="30" customHeight="1">
      <c r="A64" s="10">
        <v>55</v>
      </c>
      <c r="B64" s="61" t="s">
        <v>42</v>
      </c>
      <c r="C64" s="9" t="s">
        <v>41</v>
      </c>
      <c r="D64" s="10" t="s">
        <v>131</v>
      </c>
      <c r="E64" s="10" t="s">
        <v>10</v>
      </c>
      <c r="F64" s="19">
        <v>25000</v>
      </c>
      <c r="G64" s="19">
        <v>717.5</v>
      </c>
      <c r="H64" s="41"/>
    </row>
    <row r="65" spans="1:8" ht="30" customHeight="1">
      <c r="A65" s="10">
        <v>56</v>
      </c>
      <c r="B65" s="61" t="s">
        <v>46</v>
      </c>
      <c r="C65" s="9" t="s">
        <v>44</v>
      </c>
      <c r="D65" s="10" t="s">
        <v>132</v>
      </c>
      <c r="E65" s="10" t="s">
        <v>12</v>
      </c>
      <c r="F65" s="19">
        <v>22000</v>
      </c>
      <c r="G65" s="19">
        <v>631.4</v>
      </c>
      <c r="H65" s="65"/>
    </row>
    <row r="66" spans="1:8" ht="42" customHeight="1">
      <c r="A66" s="10">
        <v>57</v>
      </c>
      <c r="B66" s="61" t="s">
        <v>37</v>
      </c>
      <c r="C66" s="9" t="s">
        <v>38</v>
      </c>
      <c r="D66" s="10" t="s">
        <v>131</v>
      </c>
      <c r="E66" s="10" t="s">
        <v>10</v>
      </c>
      <c r="F66" s="19">
        <v>75000</v>
      </c>
      <c r="G66" s="19">
        <v>2152.5</v>
      </c>
      <c r="H66" s="65"/>
    </row>
    <row r="67" spans="1:8" ht="30" customHeight="1">
      <c r="A67" s="10">
        <v>58</v>
      </c>
      <c r="B67" s="61" t="s">
        <v>43</v>
      </c>
      <c r="C67" s="9" t="s">
        <v>44</v>
      </c>
      <c r="D67" s="10" t="s">
        <v>132</v>
      </c>
      <c r="E67" s="10" t="s">
        <v>45</v>
      </c>
      <c r="F67" s="19">
        <v>24000</v>
      </c>
      <c r="G67" s="19">
        <v>688.8</v>
      </c>
      <c r="H67" s="65"/>
    </row>
    <row r="68" spans="1:8" ht="30" customHeight="1">
      <c r="A68" s="10">
        <v>59</v>
      </c>
      <c r="B68" s="61" t="s">
        <v>157</v>
      </c>
      <c r="C68" s="9" t="s">
        <v>44</v>
      </c>
      <c r="D68" s="10" t="s">
        <v>132</v>
      </c>
      <c r="E68" s="10" t="s">
        <v>10</v>
      </c>
      <c r="F68" s="19">
        <v>22000</v>
      </c>
      <c r="G68" s="19">
        <v>631.4</v>
      </c>
      <c r="H68" s="65"/>
    </row>
    <row r="69" spans="1:8" ht="30" customHeight="1">
      <c r="A69" s="10">
        <v>60</v>
      </c>
      <c r="B69" s="9" t="s">
        <v>47</v>
      </c>
      <c r="C69" s="9" t="s">
        <v>44</v>
      </c>
      <c r="D69" s="10" t="s">
        <v>132</v>
      </c>
      <c r="E69" s="10" t="s">
        <v>12</v>
      </c>
      <c r="F69" s="19">
        <v>22000</v>
      </c>
      <c r="G69" s="19">
        <v>631.4</v>
      </c>
      <c r="H69" s="65"/>
    </row>
    <row r="70" spans="1:8" ht="30" customHeight="1">
      <c r="A70" s="10">
        <v>61</v>
      </c>
      <c r="B70" s="9" t="s">
        <v>48</v>
      </c>
      <c r="C70" s="9" t="s">
        <v>44</v>
      </c>
      <c r="D70" s="10" t="s">
        <v>132</v>
      </c>
      <c r="E70" s="10" t="s">
        <v>12</v>
      </c>
      <c r="F70" s="19">
        <v>22000</v>
      </c>
      <c r="G70" s="19">
        <v>631.4</v>
      </c>
      <c r="H70" s="65"/>
    </row>
    <row r="71" spans="1:8" ht="30" customHeight="1">
      <c r="A71" s="10">
        <v>62</v>
      </c>
      <c r="B71" s="9" t="s">
        <v>49</v>
      </c>
      <c r="C71" s="9" t="s">
        <v>50</v>
      </c>
      <c r="D71" s="10" t="s">
        <v>132</v>
      </c>
      <c r="E71" s="10" t="s">
        <v>10</v>
      </c>
      <c r="F71" s="19">
        <v>22000</v>
      </c>
      <c r="G71" s="19">
        <v>631.4</v>
      </c>
      <c r="H71" s="65"/>
    </row>
    <row r="72" spans="1:8" ht="30" customHeight="1">
      <c r="A72" s="10">
        <v>63</v>
      </c>
      <c r="B72" s="61" t="s">
        <v>39</v>
      </c>
      <c r="C72" s="9" t="s">
        <v>40</v>
      </c>
      <c r="D72" s="10" t="s">
        <v>131</v>
      </c>
      <c r="E72" s="10" t="s">
        <v>10</v>
      </c>
      <c r="F72" s="19">
        <v>40000</v>
      </c>
      <c r="G72" s="19">
        <v>1148</v>
      </c>
      <c r="H72" s="65"/>
    </row>
    <row r="73" spans="1:8" ht="30" customHeight="1">
      <c r="A73" s="10">
        <v>64</v>
      </c>
      <c r="B73" s="61" t="s">
        <v>159</v>
      </c>
      <c r="C73" s="9" t="s">
        <v>160</v>
      </c>
      <c r="D73" s="10" t="s">
        <v>131</v>
      </c>
      <c r="E73" s="10" t="s">
        <v>10</v>
      </c>
      <c r="F73" s="19">
        <v>26000</v>
      </c>
      <c r="G73" s="19">
        <v>746.2</v>
      </c>
      <c r="H73" s="65"/>
    </row>
    <row r="74" spans="1:8" ht="30" customHeight="1">
      <c r="A74" s="10">
        <v>65</v>
      </c>
      <c r="B74" s="9" t="s">
        <v>51</v>
      </c>
      <c r="C74" s="9" t="s">
        <v>44</v>
      </c>
      <c r="D74" s="10" t="s">
        <v>131</v>
      </c>
      <c r="E74" s="10" t="s">
        <v>10</v>
      </c>
      <c r="F74" s="19">
        <v>33500</v>
      </c>
      <c r="G74" s="19">
        <v>961.45</v>
      </c>
      <c r="H74" s="65"/>
    </row>
    <row r="75" spans="1:8" ht="30" customHeight="1">
      <c r="A75" s="10">
        <v>66</v>
      </c>
      <c r="B75" s="9" t="s">
        <v>52</v>
      </c>
      <c r="C75" s="9" t="s">
        <v>44</v>
      </c>
      <c r="D75" s="10" t="s">
        <v>131</v>
      </c>
      <c r="E75" s="10" t="s">
        <v>10</v>
      </c>
      <c r="F75" s="19">
        <v>22000</v>
      </c>
      <c r="G75" s="19">
        <v>631.4</v>
      </c>
      <c r="H75" s="65"/>
    </row>
    <row r="76" spans="1:8" ht="30" customHeight="1">
      <c r="A76" s="10">
        <v>67</v>
      </c>
      <c r="B76" s="9" t="s">
        <v>173</v>
      </c>
      <c r="C76" s="9" t="s">
        <v>174</v>
      </c>
      <c r="D76" s="10" t="s">
        <v>131</v>
      </c>
      <c r="E76" s="10" t="s">
        <v>10</v>
      </c>
      <c r="F76" s="19">
        <v>22000</v>
      </c>
      <c r="G76" s="19">
        <v>631.4</v>
      </c>
      <c r="H76" s="65"/>
    </row>
    <row r="77" spans="1:8" ht="30" customHeight="1">
      <c r="A77" s="10">
        <v>68</v>
      </c>
      <c r="B77" s="9" t="s">
        <v>164</v>
      </c>
      <c r="C77" s="9" t="s">
        <v>165</v>
      </c>
      <c r="D77" s="10" t="s">
        <v>131</v>
      </c>
      <c r="E77" s="10" t="s">
        <v>10</v>
      </c>
      <c r="F77" s="19">
        <v>24000</v>
      </c>
      <c r="G77" s="19">
        <v>688.8</v>
      </c>
      <c r="H77" s="65"/>
    </row>
    <row r="78" spans="1:8" ht="30" customHeight="1">
      <c r="A78" s="10">
        <v>69</v>
      </c>
      <c r="B78" s="9" t="s">
        <v>167</v>
      </c>
      <c r="C78" s="9" t="s">
        <v>165</v>
      </c>
      <c r="D78" s="10" t="s">
        <v>131</v>
      </c>
      <c r="E78" s="10" t="s">
        <v>10</v>
      </c>
      <c r="F78" s="19">
        <v>24000</v>
      </c>
      <c r="G78" s="19">
        <v>688.8</v>
      </c>
      <c r="H78" s="65"/>
    </row>
    <row r="79" spans="1:8" ht="30" customHeight="1">
      <c r="A79" s="10">
        <v>70</v>
      </c>
      <c r="B79" s="9" t="s">
        <v>220</v>
      </c>
      <c r="C79" s="9" t="s">
        <v>44</v>
      </c>
      <c r="D79" s="10" t="s">
        <v>132</v>
      </c>
      <c r="E79" s="10" t="s">
        <v>10</v>
      </c>
      <c r="F79" s="19">
        <v>18000</v>
      </c>
      <c r="G79" s="19">
        <v>516.6</v>
      </c>
      <c r="H79" s="65"/>
    </row>
    <row r="80" spans="1:8" ht="30" customHeight="1">
      <c r="A80" s="10">
        <v>71</v>
      </c>
      <c r="B80" s="61" t="s">
        <v>125</v>
      </c>
      <c r="C80" s="9" t="s">
        <v>41</v>
      </c>
      <c r="D80" s="10" t="s">
        <v>131</v>
      </c>
      <c r="E80" s="10" t="s">
        <v>10</v>
      </c>
      <c r="F80" s="19">
        <v>26000</v>
      </c>
      <c r="G80" s="19">
        <v>746.2</v>
      </c>
      <c r="H80" s="65"/>
    </row>
    <row r="81" spans="1:10" ht="30" customHeight="1">
      <c r="A81" s="10">
        <v>72</v>
      </c>
      <c r="B81" s="61" t="s">
        <v>67</v>
      </c>
      <c r="C81" s="9" t="s">
        <v>41</v>
      </c>
      <c r="D81" s="10" t="s">
        <v>131</v>
      </c>
      <c r="E81" s="10" t="s">
        <v>10</v>
      </c>
      <c r="F81" s="19">
        <v>26000</v>
      </c>
      <c r="G81" s="19">
        <v>746.2</v>
      </c>
      <c r="H81" s="65"/>
    </row>
    <row r="82" spans="1:10" ht="30" customHeight="1">
      <c r="A82" s="10"/>
      <c r="B82" s="61" t="s">
        <v>221</v>
      </c>
      <c r="C82" s="9" t="s">
        <v>41</v>
      </c>
      <c r="D82" s="10" t="s">
        <v>131</v>
      </c>
      <c r="E82" s="10" t="s">
        <v>10</v>
      </c>
      <c r="F82" s="19">
        <v>22000</v>
      </c>
      <c r="G82" s="19">
        <v>631.4</v>
      </c>
      <c r="H82" s="65"/>
    </row>
    <row r="83" spans="1:10" ht="30" customHeight="1">
      <c r="A83" s="10">
        <v>73</v>
      </c>
      <c r="B83" s="9" t="s">
        <v>89</v>
      </c>
      <c r="C83" s="9" t="s">
        <v>207</v>
      </c>
      <c r="D83" s="10" t="s">
        <v>131</v>
      </c>
      <c r="E83" s="10" t="s">
        <v>10</v>
      </c>
      <c r="F83" s="39">
        <v>40000</v>
      </c>
      <c r="G83" s="39">
        <f>F83*0.0287</f>
        <v>1148</v>
      </c>
      <c r="H83" s="68"/>
    </row>
    <row r="84" spans="1:10" ht="30" customHeight="1">
      <c r="A84" s="25">
        <v>74</v>
      </c>
      <c r="B84" s="79" t="s">
        <v>83</v>
      </c>
      <c r="C84" s="9" t="s">
        <v>81</v>
      </c>
      <c r="D84" s="38" t="s">
        <v>132</v>
      </c>
      <c r="E84" s="10" t="s">
        <v>10</v>
      </c>
      <c r="F84" s="39">
        <v>33500</v>
      </c>
      <c r="G84" s="12">
        <v>961.45</v>
      </c>
      <c r="H84" s="63"/>
    </row>
    <row r="85" spans="1:10" ht="36.75" customHeight="1">
      <c r="A85" s="25">
        <v>75</v>
      </c>
      <c r="B85" s="9" t="s">
        <v>82</v>
      </c>
      <c r="C85" s="9" t="s">
        <v>81</v>
      </c>
      <c r="D85" s="10" t="s">
        <v>131</v>
      </c>
      <c r="E85" s="10" t="s">
        <v>10</v>
      </c>
      <c r="F85" s="39">
        <v>45000</v>
      </c>
      <c r="G85" s="39">
        <v>1291.5</v>
      </c>
      <c r="H85" s="68"/>
    </row>
    <row r="86" spans="1:10" ht="30" customHeight="1">
      <c r="A86" s="25">
        <v>76</v>
      </c>
      <c r="B86" s="48" t="s">
        <v>171</v>
      </c>
      <c r="C86" s="48" t="s">
        <v>170</v>
      </c>
      <c r="D86" s="10" t="s">
        <v>132</v>
      </c>
      <c r="E86" s="10" t="s">
        <v>10</v>
      </c>
      <c r="F86" s="39">
        <v>33500</v>
      </c>
      <c r="G86" s="12">
        <v>961.45</v>
      </c>
      <c r="H86" s="63"/>
    </row>
    <row r="87" spans="1:10" ht="30" customHeight="1">
      <c r="A87" s="25">
        <v>77</v>
      </c>
      <c r="B87" s="9" t="s">
        <v>115</v>
      </c>
      <c r="C87" s="9" t="s">
        <v>127</v>
      </c>
      <c r="D87" s="10" t="s">
        <v>132</v>
      </c>
      <c r="E87" s="10" t="s">
        <v>10</v>
      </c>
      <c r="F87" s="12">
        <v>60000</v>
      </c>
      <c r="G87" s="12">
        <v>1722</v>
      </c>
      <c r="H87" s="63"/>
    </row>
    <row r="88" spans="1:10" ht="30" customHeight="1">
      <c r="A88" s="25">
        <v>78</v>
      </c>
      <c r="B88" s="9" t="s">
        <v>118</v>
      </c>
      <c r="C88" s="9" t="s">
        <v>119</v>
      </c>
      <c r="D88" s="10" t="s">
        <v>131</v>
      </c>
      <c r="E88" s="10" t="s">
        <v>10</v>
      </c>
      <c r="F88" s="19">
        <v>35200</v>
      </c>
      <c r="G88" s="12">
        <v>1010.24</v>
      </c>
      <c r="H88" s="64"/>
    </row>
    <row r="89" spans="1:10" ht="30" customHeight="1">
      <c r="A89" s="25">
        <v>79</v>
      </c>
      <c r="B89" s="9" t="s">
        <v>57</v>
      </c>
      <c r="C89" s="9" t="s">
        <v>168</v>
      </c>
      <c r="D89" s="10" t="s">
        <v>132</v>
      </c>
      <c r="E89" s="10" t="s">
        <v>12</v>
      </c>
      <c r="F89" s="12">
        <v>122500</v>
      </c>
      <c r="G89" s="12">
        <v>3515.75</v>
      </c>
      <c r="H89" s="63"/>
    </row>
    <row r="90" spans="1:10" ht="30" customHeight="1">
      <c r="A90" s="25">
        <v>80</v>
      </c>
      <c r="B90" s="9" t="s">
        <v>106</v>
      </c>
      <c r="C90" s="9" t="s">
        <v>172</v>
      </c>
      <c r="D90" s="10" t="s">
        <v>132</v>
      </c>
      <c r="E90" s="10" t="s">
        <v>12</v>
      </c>
      <c r="F90" s="12">
        <v>60000</v>
      </c>
      <c r="G90" s="12">
        <v>1722</v>
      </c>
      <c r="H90" s="63"/>
    </row>
    <row r="91" spans="1:10" ht="30" customHeight="1">
      <c r="A91" s="25">
        <v>81</v>
      </c>
      <c r="B91" s="9" t="s">
        <v>154</v>
      </c>
      <c r="C91" s="9" t="s">
        <v>155</v>
      </c>
      <c r="D91" s="10" t="s">
        <v>132</v>
      </c>
      <c r="E91" s="10" t="s">
        <v>12</v>
      </c>
      <c r="F91" s="12">
        <v>60000</v>
      </c>
      <c r="G91" s="12">
        <v>1722</v>
      </c>
      <c r="H91" s="63"/>
    </row>
    <row r="92" spans="1:10" ht="30" customHeight="1">
      <c r="A92" s="25">
        <v>82</v>
      </c>
      <c r="B92" s="9" t="s">
        <v>156</v>
      </c>
      <c r="C92" s="9" t="s">
        <v>81</v>
      </c>
      <c r="D92" s="10" t="s">
        <v>132</v>
      </c>
      <c r="E92" s="10" t="s">
        <v>10</v>
      </c>
      <c r="F92" s="12">
        <v>35000</v>
      </c>
      <c r="G92" s="12">
        <v>1004.5</v>
      </c>
      <c r="H92" s="63"/>
    </row>
    <row r="93" spans="1:10" ht="30" customHeight="1">
      <c r="A93" s="25">
        <v>83</v>
      </c>
      <c r="B93" s="9" t="s">
        <v>99</v>
      </c>
      <c r="C93" s="9" t="s">
        <v>208</v>
      </c>
      <c r="D93" s="10" t="s">
        <v>131</v>
      </c>
      <c r="E93" s="10" t="s">
        <v>10</v>
      </c>
      <c r="F93" s="39">
        <v>44000</v>
      </c>
      <c r="G93" s="12">
        <v>1262.8</v>
      </c>
      <c r="H93" s="64"/>
    </row>
    <row r="94" spans="1:10" s="13" customFormat="1" ht="30" customHeight="1">
      <c r="A94" s="25">
        <v>84</v>
      </c>
      <c r="B94" s="9" t="s">
        <v>166</v>
      </c>
      <c r="C94" s="9" t="s">
        <v>105</v>
      </c>
      <c r="D94" s="10" t="s">
        <v>131</v>
      </c>
      <c r="E94" s="10" t="s">
        <v>10</v>
      </c>
      <c r="F94" s="12">
        <v>48000</v>
      </c>
      <c r="G94" s="12">
        <v>1377.6</v>
      </c>
      <c r="H94" s="68"/>
      <c r="I94" s="3"/>
      <c r="J94" s="3"/>
    </row>
    <row r="95" spans="1:10" ht="30" customHeight="1">
      <c r="A95" s="25">
        <v>85</v>
      </c>
      <c r="B95" s="9" t="s">
        <v>112</v>
      </c>
      <c r="C95" s="9" t="s">
        <v>105</v>
      </c>
      <c r="D95" s="10" t="s">
        <v>132</v>
      </c>
      <c r="E95" s="10" t="s">
        <v>10</v>
      </c>
      <c r="F95" s="12">
        <v>37000</v>
      </c>
      <c r="G95" s="12">
        <v>1061.9000000000001</v>
      </c>
      <c r="H95" s="68"/>
    </row>
    <row r="96" spans="1:10" ht="30" customHeight="1">
      <c r="A96" s="25">
        <v>86</v>
      </c>
      <c r="B96" s="9" t="s">
        <v>108</v>
      </c>
      <c r="C96" s="9" t="s">
        <v>98</v>
      </c>
      <c r="D96" s="10" t="s">
        <v>131</v>
      </c>
      <c r="E96" s="10" t="s">
        <v>10</v>
      </c>
      <c r="F96" s="12">
        <v>33500</v>
      </c>
      <c r="G96" s="12">
        <v>961.45</v>
      </c>
      <c r="H96" s="63"/>
    </row>
    <row r="97" spans="1:8" ht="30" customHeight="1">
      <c r="A97" s="25">
        <v>87</v>
      </c>
      <c r="B97" s="9" t="s">
        <v>103</v>
      </c>
      <c r="C97" s="9" t="s">
        <v>104</v>
      </c>
      <c r="D97" s="10" t="s">
        <v>132</v>
      </c>
      <c r="E97" s="10" t="s">
        <v>12</v>
      </c>
      <c r="F97" s="39">
        <v>60000</v>
      </c>
      <c r="G97" s="12">
        <v>1722</v>
      </c>
      <c r="H97" s="63"/>
    </row>
    <row r="98" spans="1:8" ht="41.25" customHeight="1">
      <c r="A98" s="25">
        <v>88</v>
      </c>
      <c r="B98" s="9" t="s">
        <v>152</v>
      </c>
      <c r="C98" s="9" t="s">
        <v>213</v>
      </c>
      <c r="D98" s="10" t="s">
        <v>132</v>
      </c>
      <c r="E98" s="10" t="s">
        <v>12</v>
      </c>
      <c r="F98" s="12">
        <v>122500</v>
      </c>
      <c r="G98" s="12">
        <v>3515.75</v>
      </c>
      <c r="H98" s="63"/>
    </row>
    <row r="99" spans="1:8" ht="30" customHeight="1">
      <c r="A99" s="25">
        <v>89</v>
      </c>
      <c r="B99" s="80" t="s">
        <v>177</v>
      </c>
      <c r="C99" s="16" t="s">
        <v>98</v>
      </c>
      <c r="D99" s="17" t="s">
        <v>132</v>
      </c>
      <c r="E99" s="10" t="s">
        <v>10</v>
      </c>
      <c r="F99" s="12">
        <v>35000</v>
      </c>
      <c r="G99" s="12">
        <v>1004.5</v>
      </c>
      <c r="H99" s="63"/>
    </row>
    <row r="100" spans="1:8" ht="30" customHeight="1">
      <c r="A100" s="10">
        <v>90</v>
      </c>
      <c r="B100" s="40" t="s">
        <v>14</v>
      </c>
      <c r="C100" s="40" t="s">
        <v>15</v>
      </c>
      <c r="D100" s="10" t="s">
        <v>132</v>
      </c>
      <c r="E100" s="11" t="s">
        <v>12</v>
      </c>
      <c r="F100" s="12">
        <v>60000</v>
      </c>
      <c r="G100" s="12">
        <f>F100*0.0287</f>
        <v>1722</v>
      </c>
      <c r="H100" s="12"/>
    </row>
    <row r="101" spans="1:8" ht="30" customHeight="1">
      <c r="A101" s="10">
        <v>91</v>
      </c>
      <c r="B101" s="9" t="s">
        <v>101</v>
      </c>
      <c r="C101" s="9" t="s">
        <v>102</v>
      </c>
      <c r="D101" s="10" t="s">
        <v>132</v>
      </c>
      <c r="E101" s="10" t="s">
        <v>12</v>
      </c>
      <c r="F101" s="39">
        <v>65000</v>
      </c>
      <c r="G101" s="39">
        <f>F101*0.0287</f>
        <v>1865.5</v>
      </c>
      <c r="H101" s="68"/>
    </row>
    <row r="102" spans="1:8" ht="30" customHeight="1">
      <c r="A102" s="10">
        <v>92</v>
      </c>
      <c r="B102" s="9" t="s">
        <v>107</v>
      </c>
      <c r="C102" s="9" t="s">
        <v>98</v>
      </c>
      <c r="D102" s="10" t="s">
        <v>132</v>
      </c>
      <c r="E102" s="10" t="s">
        <v>10</v>
      </c>
      <c r="F102" s="12">
        <v>37000</v>
      </c>
      <c r="G102" s="12">
        <f>F102*0.0287</f>
        <v>1061.9000000000001</v>
      </c>
      <c r="H102" s="12"/>
    </row>
    <row r="103" spans="1:8" ht="30" customHeight="1">
      <c r="A103" s="10">
        <v>93</v>
      </c>
      <c r="B103" s="9" t="s">
        <v>182</v>
      </c>
      <c r="C103" s="9" t="s">
        <v>104</v>
      </c>
      <c r="D103" s="10" t="s">
        <v>132</v>
      </c>
      <c r="E103" s="10" t="s">
        <v>12</v>
      </c>
      <c r="F103" s="78">
        <v>60000</v>
      </c>
      <c r="G103" s="78">
        <v>1722</v>
      </c>
      <c r="H103" s="71"/>
    </row>
    <row r="104" spans="1:8" ht="30" customHeight="1">
      <c r="A104" s="10">
        <v>94</v>
      </c>
      <c r="B104" s="9" t="s">
        <v>183</v>
      </c>
      <c r="C104" s="9" t="s">
        <v>104</v>
      </c>
      <c r="D104" s="10" t="s">
        <v>131</v>
      </c>
      <c r="E104" s="10" t="s">
        <v>12</v>
      </c>
      <c r="F104" s="78">
        <v>65000</v>
      </c>
      <c r="G104" s="78">
        <v>1865.5</v>
      </c>
      <c r="H104" s="71"/>
    </row>
    <row r="105" spans="1:8" ht="30" customHeight="1">
      <c r="A105" s="10">
        <v>95</v>
      </c>
      <c r="B105" s="9" t="s">
        <v>184</v>
      </c>
      <c r="C105" s="9" t="s">
        <v>104</v>
      </c>
      <c r="D105" s="10" t="s">
        <v>131</v>
      </c>
      <c r="E105" s="10" t="s">
        <v>12</v>
      </c>
      <c r="F105" s="78">
        <v>60000</v>
      </c>
      <c r="G105" s="78">
        <v>1722</v>
      </c>
      <c r="H105" s="71"/>
    </row>
    <row r="106" spans="1:8" ht="30" customHeight="1">
      <c r="A106" s="10">
        <v>96</v>
      </c>
      <c r="B106" s="9" t="s">
        <v>116</v>
      </c>
      <c r="C106" s="9" t="s">
        <v>79</v>
      </c>
      <c r="D106" s="10" t="s">
        <v>132</v>
      </c>
      <c r="E106" s="10" t="s">
        <v>12</v>
      </c>
      <c r="F106" s="78">
        <v>33500</v>
      </c>
      <c r="G106" s="78">
        <v>961.45</v>
      </c>
      <c r="H106" s="71"/>
    </row>
    <row r="107" spans="1:8" ht="30" customHeight="1">
      <c r="A107" s="10">
        <v>97</v>
      </c>
      <c r="B107" s="9" t="s">
        <v>185</v>
      </c>
      <c r="C107" s="9" t="s">
        <v>104</v>
      </c>
      <c r="D107" s="10" t="s">
        <v>132</v>
      </c>
      <c r="E107" s="10" t="s">
        <v>10</v>
      </c>
      <c r="F107" s="78">
        <v>60000</v>
      </c>
      <c r="G107" s="78">
        <v>1722</v>
      </c>
      <c r="H107" s="71"/>
    </row>
    <row r="108" spans="1:8" ht="36" customHeight="1">
      <c r="A108" s="10">
        <v>98</v>
      </c>
      <c r="B108" s="9" t="s">
        <v>186</v>
      </c>
      <c r="C108" s="9" t="s">
        <v>104</v>
      </c>
      <c r="D108" s="10" t="s">
        <v>131</v>
      </c>
      <c r="E108" s="10" t="s">
        <v>10</v>
      </c>
      <c r="F108" s="78">
        <v>60000</v>
      </c>
      <c r="G108" s="78">
        <v>1722</v>
      </c>
      <c r="H108" s="71"/>
    </row>
    <row r="109" spans="1:8" ht="30" customHeight="1">
      <c r="A109" s="10">
        <v>99</v>
      </c>
      <c r="B109" s="61" t="s">
        <v>113</v>
      </c>
      <c r="C109" s="9" t="s">
        <v>114</v>
      </c>
      <c r="D109" s="10" t="s">
        <v>131</v>
      </c>
      <c r="E109" s="10" t="s">
        <v>10</v>
      </c>
      <c r="F109" s="78">
        <v>122500</v>
      </c>
      <c r="G109" s="78">
        <v>3515.75</v>
      </c>
      <c r="H109" s="71"/>
    </row>
    <row r="110" spans="1:8" s="13" customFormat="1" ht="30" customHeight="1">
      <c r="A110" s="10">
        <v>100</v>
      </c>
      <c r="B110" s="9" t="s">
        <v>187</v>
      </c>
      <c r="C110" s="9" t="s">
        <v>117</v>
      </c>
      <c r="D110" s="10" t="s">
        <v>131</v>
      </c>
      <c r="E110" s="10" t="s">
        <v>10</v>
      </c>
      <c r="F110" s="78">
        <v>35000</v>
      </c>
      <c r="G110" s="78">
        <v>1004.5</v>
      </c>
      <c r="H110" s="71"/>
    </row>
    <row r="111" spans="1:8" ht="30" customHeight="1">
      <c r="A111" s="10">
        <v>101</v>
      </c>
      <c r="B111" s="9" t="s">
        <v>124</v>
      </c>
      <c r="C111" s="9" t="s">
        <v>98</v>
      </c>
      <c r="D111" s="10" t="s">
        <v>132</v>
      </c>
      <c r="E111" s="10" t="s">
        <v>10</v>
      </c>
      <c r="F111" s="76">
        <v>35000</v>
      </c>
      <c r="G111" s="78">
        <v>1004.5</v>
      </c>
      <c r="H111" s="71"/>
    </row>
    <row r="112" spans="1:8" ht="30" customHeight="1">
      <c r="A112" s="10">
        <v>102</v>
      </c>
      <c r="B112" s="9" t="s">
        <v>163</v>
      </c>
      <c r="C112" s="9" t="s">
        <v>104</v>
      </c>
      <c r="D112" s="10" t="s">
        <v>131</v>
      </c>
      <c r="E112" s="10" t="s">
        <v>12</v>
      </c>
      <c r="F112" s="12">
        <v>60000</v>
      </c>
      <c r="G112" s="12">
        <v>1722</v>
      </c>
      <c r="H112" s="72"/>
    </row>
    <row r="113" spans="1:8" ht="30" customHeight="1">
      <c r="A113" s="10">
        <v>103</v>
      </c>
      <c r="B113" s="9" t="s">
        <v>97</v>
      </c>
      <c r="C113" s="9" t="s">
        <v>98</v>
      </c>
      <c r="D113" s="10" t="s">
        <v>131</v>
      </c>
      <c r="E113" s="10" t="s">
        <v>10</v>
      </c>
      <c r="F113" s="19">
        <v>37000</v>
      </c>
      <c r="G113" s="19">
        <v>1061.9000000000001</v>
      </c>
      <c r="H113" s="64"/>
    </row>
    <row r="114" spans="1:8" ht="30" customHeight="1">
      <c r="A114" s="10">
        <v>104</v>
      </c>
      <c r="B114" s="9" t="s">
        <v>84</v>
      </c>
      <c r="C114" s="9" t="s">
        <v>23</v>
      </c>
      <c r="D114" s="38" t="s">
        <v>132</v>
      </c>
      <c r="E114" s="10" t="s">
        <v>10</v>
      </c>
      <c r="F114" s="19">
        <v>30000</v>
      </c>
      <c r="G114" s="19">
        <v>861</v>
      </c>
      <c r="H114" s="64"/>
    </row>
    <row r="115" spans="1:8" ht="30" customHeight="1">
      <c r="A115" s="10">
        <v>105</v>
      </c>
      <c r="B115" s="9" t="s">
        <v>202</v>
      </c>
      <c r="C115" s="9" t="s">
        <v>98</v>
      </c>
      <c r="D115" s="38" t="s">
        <v>131</v>
      </c>
      <c r="E115" s="10" t="s">
        <v>10</v>
      </c>
      <c r="F115" s="19">
        <v>37000</v>
      </c>
      <c r="G115" s="19">
        <v>1061.9000000000001</v>
      </c>
      <c r="H115" s="64"/>
    </row>
    <row r="116" spans="1:8" ht="30" customHeight="1">
      <c r="A116" s="10">
        <v>106</v>
      </c>
      <c r="B116" s="9" t="s">
        <v>203</v>
      </c>
      <c r="C116" s="9" t="s">
        <v>98</v>
      </c>
      <c r="D116" s="38" t="s">
        <v>132</v>
      </c>
      <c r="E116" s="10" t="s">
        <v>10</v>
      </c>
      <c r="F116" s="19">
        <v>33500</v>
      </c>
      <c r="G116" s="19">
        <v>961.45</v>
      </c>
      <c r="H116" s="64"/>
    </row>
    <row r="117" spans="1:8" ht="30" customHeight="1">
      <c r="A117" s="10">
        <v>107</v>
      </c>
      <c r="B117" s="9" t="s">
        <v>215</v>
      </c>
      <c r="C117" s="9" t="s">
        <v>216</v>
      </c>
      <c r="D117" s="38" t="s">
        <v>132</v>
      </c>
      <c r="E117" s="10" t="s">
        <v>10</v>
      </c>
      <c r="F117" s="19">
        <v>70000</v>
      </c>
      <c r="G117" s="19">
        <v>2009</v>
      </c>
      <c r="H117" s="64"/>
    </row>
    <row r="118" spans="1:8" ht="30" customHeight="1">
      <c r="A118" s="10">
        <v>108</v>
      </c>
      <c r="B118" s="79" t="s">
        <v>78</v>
      </c>
      <c r="C118" s="9" t="s">
        <v>209</v>
      </c>
      <c r="D118" s="38" t="s">
        <v>132</v>
      </c>
      <c r="E118" s="10" t="s">
        <v>10</v>
      </c>
      <c r="F118" s="19">
        <v>55000</v>
      </c>
      <c r="G118" s="19">
        <v>1578.5</v>
      </c>
      <c r="H118" s="64"/>
    </row>
    <row r="119" spans="1:8" ht="30" customHeight="1">
      <c r="A119" s="10">
        <v>109</v>
      </c>
      <c r="B119" s="40" t="s">
        <v>111</v>
      </c>
      <c r="C119" s="9" t="s">
        <v>105</v>
      </c>
      <c r="D119" s="10" t="s">
        <v>131</v>
      </c>
      <c r="E119" s="10" t="s">
        <v>12</v>
      </c>
      <c r="F119" s="12">
        <v>37000</v>
      </c>
      <c r="G119" s="12">
        <v>1061.9000000000001</v>
      </c>
      <c r="H119" s="68"/>
    </row>
    <row r="120" spans="1:8" ht="30" customHeight="1">
      <c r="A120" s="10">
        <v>110</v>
      </c>
      <c r="B120" s="9" t="s">
        <v>100</v>
      </c>
      <c r="C120" s="9" t="s">
        <v>205</v>
      </c>
      <c r="D120" s="10" t="s">
        <v>131</v>
      </c>
      <c r="E120" s="10" t="s">
        <v>10</v>
      </c>
      <c r="F120" s="39">
        <v>101500</v>
      </c>
      <c r="G120" s="39">
        <f>F120*0.0287</f>
        <v>2913.05</v>
      </c>
      <c r="H120" s="68"/>
    </row>
    <row r="121" spans="1:8" ht="61.5" customHeight="1">
      <c r="A121" s="10">
        <v>111</v>
      </c>
      <c r="B121" s="9" t="s">
        <v>33</v>
      </c>
      <c r="C121" s="9" t="s">
        <v>206</v>
      </c>
      <c r="D121" s="38" t="s">
        <v>132</v>
      </c>
      <c r="E121" s="10" t="s">
        <v>10</v>
      </c>
      <c r="F121" s="19">
        <v>101500</v>
      </c>
      <c r="G121" s="19">
        <f>F121*0.0287</f>
        <v>2913.05</v>
      </c>
      <c r="H121" s="19"/>
    </row>
    <row r="122" spans="1:8" ht="30" customHeight="1">
      <c r="A122" s="10">
        <v>112</v>
      </c>
      <c r="B122" s="40" t="s">
        <v>109</v>
      </c>
      <c r="C122" s="9" t="s">
        <v>110</v>
      </c>
      <c r="D122" s="10" t="s">
        <v>132</v>
      </c>
      <c r="E122" s="10" t="s">
        <v>12</v>
      </c>
      <c r="F122" s="12">
        <v>65000</v>
      </c>
      <c r="G122" s="12">
        <f>F122*0.0287</f>
        <v>1865.5</v>
      </c>
      <c r="H122" s="39"/>
    </row>
    <row r="123" spans="1:8" ht="30" customHeight="1">
      <c r="A123" s="30"/>
      <c r="F123" s="62"/>
      <c r="G123" s="24"/>
      <c r="H123" s="24"/>
    </row>
    <row r="124" spans="1:8" ht="30" customHeight="1" thickBot="1">
      <c r="A124" s="20"/>
      <c r="B124" s="44"/>
      <c r="C124" s="44"/>
      <c r="D124" s="43"/>
      <c r="E124" s="42"/>
      <c r="F124" s="51"/>
      <c r="G124" s="81"/>
      <c r="H124" s="74"/>
    </row>
    <row r="125" spans="1:8" ht="57.75" customHeight="1" thickTop="1">
      <c r="A125" s="20"/>
      <c r="B125" s="21"/>
      <c r="C125" s="21"/>
      <c r="D125" s="22"/>
      <c r="E125" s="23"/>
      <c r="F125" s="24"/>
      <c r="G125" s="24"/>
    </row>
    <row r="126" spans="1:8" ht="15.75">
      <c r="A126" s="20"/>
      <c r="B126" s="21"/>
      <c r="C126" s="21"/>
      <c r="D126" s="22"/>
      <c r="E126" s="23"/>
      <c r="F126" s="24"/>
      <c r="G126" s="24"/>
      <c r="H126" s="24"/>
    </row>
    <row r="127" spans="1:8" ht="24" customHeight="1">
      <c r="A127" s="25"/>
      <c r="B127" s="11"/>
      <c r="C127" s="11"/>
      <c r="D127" s="25"/>
      <c r="E127" s="26"/>
      <c r="F127" s="26"/>
      <c r="G127" s="26"/>
      <c r="H127" s="26"/>
    </row>
    <row r="128" spans="1:8" ht="30" customHeight="1">
      <c r="A128" s="25"/>
      <c r="B128" s="11"/>
      <c r="C128" s="11"/>
      <c r="D128" s="25"/>
      <c r="E128" s="26"/>
      <c r="F128" s="26"/>
      <c r="G128" s="26"/>
      <c r="H128" s="26"/>
    </row>
    <row r="129" spans="1:10" ht="30" customHeight="1">
      <c r="A129" s="49"/>
      <c r="B129" s="11"/>
      <c r="C129" s="11"/>
      <c r="D129" s="25"/>
      <c r="E129" s="25"/>
      <c r="F129" s="25"/>
      <c r="G129" s="26"/>
      <c r="H129" s="52"/>
    </row>
    <row r="130" spans="1:10" ht="60" customHeight="1">
      <c r="A130" s="50"/>
      <c r="B130" s="11"/>
      <c r="C130" s="11"/>
      <c r="D130" s="25"/>
      <c r="E130" s="50"/>
      <c r="F130" s="50"/>
      <c r="G130" s="26"/>
      <c r="H130" s="52"/>
    </row>
    <row r="131" spans="1:10" ht="30" customHeight="1">
      <c r="A131" s="25"/>
      <c r="B131" s="11"/>
      <c r="C131" s="11"/>
      <c r="D131" s="25"/>
      <c r="E131" s="25"/>
      <c r="F131" s="25"/>
      <c r="G131" s="26"/>
      <c r="H131" s="26"/>
    </row>
    <row r="132" spans="1:10" ht="30" customHeight="1">
      <c r="A132" s="25"/>
      <c r="F132" s="12"/>
      <c r="G132" s="12"/>
      <c r="H132" s="12"/>
    </row>
    <row r="133" spans="1:10" ht="30" customHeight="1">
      <c r="A133" s="25"/>
      <c r="F133" s="39"/>
      <c r="G133" s="12"/>
      <c r="H133" s="39"/>
    </row>
    <row r="134" spans="1:10" ht="30" customHeight="1">
      <c r="A134" s="25"/>
      <c r="F134" s="12"/>
      <c r="G134" s="12"/>
      <c r="H134" s="12"/>
    </row>
    <row r="135" spans="1:10" ht="30" hidden="1" customHeight="1"/>
    <row r="136" spans="1:10" ht="30" customHeight="1">
      <c r="A136" s="25"/>
      <c r="F136" s="19"/>
      <c r="G136" s="19"/>
      <c r="H136" s="41"/>
    </row>
    <row r="137" spans="1:10" s="13" customFormat="1" ht="30" customHeight="1">
      <c r="A137" s="15"/>
      <c r="B137" s="16"/>
      <c r="C137" s="16"/>
      <c r="D137" s="17"/>
      <c r="E137" s="18"/>
      <c r="F137" s="3"/>
      <c r="G137" s="3"/>
      <c r="H137" s="3"/>
      <c r="I137" s="3"/>
      <c r="J137" s="3"/>
    </row>
    <row r="138" spans="1:10" ht="24" customHeight="1">
      <c r="A138" s="20"/>
    </row>
    <row r="139" spans="1:10" ht="24" customHeight="1">
      <c r="A139" s="27"/>
      <c r="B139" s="28"/>
      <c r="C139" s="28"/>
      <c r="D139" s="29"/>
      <c r="E139" s="25"/>
      <c r="G139" s="26"/>
      <c r="H139" s="26"/>
    </row>
    <row r="140" spans="1:10" ht="30" customHeight="1">
      <c r="A140" s="27"/>
      <c r="B140" s="28"/>
      <c r="C140" s="28"/>
      <c r="D140" s="29"/>
      <c r="E140" s="25"/>
      <c r="G140" s="26"/>
      <c r="H140" s="26"/>
    </row>
    <row r="141" spans="1:10" ht="30" customHeight="1">
      <c r="A141" s="27"/>
      <c r="B141" s="28"/>
      <c r="C141" s="28"/>
      <c r="D141" s="29"/>
      <c r="E141" s="25"/>
      <c r="G141" s="26"/>
      <c r="H141" s="26"/>
    </row>
    <row r="142" spans="1:10" ht="30" customHeight="1">
      <c r="A142" s="27"/>
      <c r="B142" s="28"/>
      <c r="C142" s="28"/>
      <c r="D142" s="29"/>
      <c r="E142" s="25"/>
      <c r="G142" s="26"/>
      <c r="H142" s="26"/>
    </row>
    <row r="143" spans="1:10" ht="30" customHeight="1">
      <c r="A143" s="27"/>
      <c r="B143" s="28"/>
      <c r="C143" s="28"/>
      <c r="D143" s="29"/>
      <c r="E143" s="25"/>
      <c r="G143" s="26"/>
      <c r="H143" s="26"/>
    </row>
    <row r="144" spans="1:10" ht="30" customHeight="1">
      <c r="A144" s="27"/>
      <c r="B144" s="28"/>
      <c r="C144" s="28"/>
      <c r="D144" s="29"/>
      <c r="E144" s="25"/>
      <c r="G144" s="26"/>
      <c r="H144" s="26"/>
    </row>
    <row r="145" spans="1:11" ht="30" customHeight="1">
      <c r="A145" s="30"/>
      <c r="B145" s="31"/>
      <c r="C145" s="31"/>
      <c r="D145" s="10"/>
      <c r="E145" s="55"/>
      <c r="F145" s="54" t="s">
        <v>158</v>
      </c>
      <c r="G145" s="53" t="s">
        <v>5</v>
      </c>
      <c r="H145" s="42"/>
    </row>
    <row r="146" spans="1:11" ht="30" customHeight="1">
      <c r="B146" s="32"/>
      <c r="E146" s="1" t="s">
        <v>194</v>
      </c>
      <c r="F146" s="56">
        <v>6041150</v>
      </c>
      <c r="G146" s="56">
        <v>173381.01</v>
      </c>
      <c r="H146" s="34"/>
    </row>
    <row r="147" spans="1:11" ht="30" customHeight="1">
      <c r="E147" s="1" t="s">
        <v>196</v>
      </c>
      <c r="F147" s="56">
        <v>405500</v>
      </c>
      <c r="G147" s="56">
        <v>11637.85</v>
      </c>
      <c r="H147" s="34"/>
    </row>
    <row r="148" spans="1:11" ht="22.5" customHeight="1">
      <c r="B148" s="85"/>
      <c r="C148" s="85"/>
      <c r="D148" s="190"/>
      <c r="E148" s="57" t="s">
        <v>175</v>
      </c>
      <c r="F148" s="56">
        <v>244000</v>
      </c>
      <c r="G148" s="56">
        <v>7002.8</v>
      </c>
      <c r="H148" s="34"/>
    </row>
    <row r="149" spans="1:11" ht="38.25" customHeight="1">
      <c r="B149" s="33"/>
      <c r="E149" s="58" t="s">
        <v>161</v>
      </c>
      <c r="F149" s="59">
        <f t="shared" ref="F149:G149" si="0">SUM(F146:F148)</f>
        <v>6690650</v>
      </c>
      <c r="G149" s="59">
        <f t="shared" si="0"/>
        <v>192021.66</v>
      </c>
      <c r="H149" s="75"/>
    </row>
    <row r="150" spans="1:11" ht="61.5" customHeight="1">
      <c r="E150" s="60"/>
      <c r="F150" s="8"/>
      <c r="G150" s="8"/>
      <c r="H150" s="14"/>
    </row>
    <row r="151" spans="1:11" ht="35.25" customHeight="1"/>
    <row r="155" spans="1:11">
      <c r="F155" s="34"/>
      <c r="G155" s="34"/>
      <c r="H155" s="34"/>
    </row>
    <row r="156" spans="1:11">
      <c r="I156" s="34"/>
      <c r="J156" s="35"/>
      <c r="K156" s="35"/>
    </row>
    <row r="160" spans="1:11">
      <c r="E160" s="36"/>
      <c r="F160" s="14"/>
      <c r="H160" s="14"/>
    </row>
    <row r="161" spans="6:9">
      <c r="F161" s="14"/>
      <c r="I161" s="14"/>
    </row>
  </sheetData>
  <mergeCells count="3">
    <mergeCell ref="B148:D148"/>
    <mergeCell ref="A1:G6"/>
    <mergeCell ref="A8:G8"/>
  </mergeCells>
  <phoneticPr fontId="2" type="noConversion"/>
  <pageMargins left="0.25" right="0.25" top="0.41" bottom="0.24" header="0.3" footer="0.3"/>
  <pageSetup paperSize="5" scale="84" fitToHeight="0" orientation="landscape" horizontalDpi="4294967295" verticalDpi="4294967295" r:id="rId1"/>
  <rowBreaks count="2" manualBreakCount="2">
    <brk id="75" max="12" man="1"/>
    <brk id="145" max="16383" man="1"/>
  </rowBreaks>
  <ignoredErrors>
    <ignoredError sqref="B51:E51 B50 D50:E5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9EC0B-5DD1-4F2D-826B-9104A82ADABF}">
  <dimension ref="B3:N55"/>
  <sheetViews>
    <sheetView topLeftCell="A26" zoomScale="70" zoomScaleNormal="70" workbookViewId="0">
      <selection activeCell="A42" sqref="A42:XFD44"/>
    </sheetView>
  </sheetViews>
  <sheetFormatPr baseColWidth="10" defaultRowHeight="15"/>
  <cols>
    <col min="2" max="2" width="24.42578125" customWidth="1"/>
    <col min="3" max="3" width="32.7109375" customWidth="1"/>
    <col min="4" max="4" width="37" customWidth="1"/>
    <col min="6" max="6" width="40.42578125" bestFit="1" customWidth="1"/>
    <col min="7" max="7" width="38.7109375" bestFit="1" customWidth="1"/>
    <col min="8" max="8" width="24.5703125" bestFit="1" customWidth="1"/>
    <col min="10" max="10" width="21" bestFit="1" customWidth="1"/>
    <col min="11" max="11" width="25" bestFit="1" customWidth="1"/>
    <col min="12" max="12" width="17.42578125" bestFit="1" customWidth="1"/>
    <col min="13" max="13" width="16.140625" bestFit="1" customWidth="1"/>
    <col min="14" max="14" width="14.5703125" bestFit="1" customWidth="1"/>
  </cols>
  <sheetData>
    <row r="3" spans="2:14" ht="15.75" thickBot="1"/>
    <row r="4" spans="2:14">
      <c r="B4" s="86" t="s">
        <v>223</v>
      </c>
      <c r="C4" s="87"/>
      <c r="D4" s="87"/>
      <c r="E4" s="87"/>
      <c r="F4" s="87"/>
      <c r="G4" s="87"/>
      <c r="H4" s="87"/>
      <c r="I4" s="87"/>
      <c r="J4" s="87"/>
      <c r="K4" s="87"/>
      <c r="L4" s="87"/>
      <c r="M4" s="87"/>
      <c r="N4" s="88"/>
    </row>
    <row r="5" spans="2:14">
      <c r="B5" s="89"/>
      <c r="C5" s="90"/>
      <c r="D5" s="90"/>
      <c r="E5" s="90"/>
      <c r="F5" s="90"/>
      <c r="G5" s="90"/>
      <c r="H5" s="90"/>
      <c r="I5" s="90"/>
      <c r="J5" s="90"/>
      <c r="K5" s="90"/>
      <c r="L5" s="90"/>
      <c r="M5" s="90"/>
      <c r="N5" s="91"/>
    </row>
    <row r="6" spans="2:14">
      <c r="B6" s="89"/>
      <c r="C6" s="90"/>
      <c r="D6" s="90"/>
      <c r="E6" s="90"/>
      <c r="F6" s="90"/>
      <c r="G6" s="90"/>
      <c r="H6" s="90"/>
      <c r="I6" s="90"/>
      <c r="J6" s="90"/>
      <c r="K6" s="90"/>
      <c r="L6" s="90"/>
      <c r="M6" s="90"/>
      <c r="N6" s="91"/>
    </row>
    <row r="7" spans="2:14">
      <c r="B7" s="89"/>
      <c r="C7" s="90"/>
      <c r="D7" s="90"/>
      <c r="E7" s="90"/>
      <c r="F7" s="90"/>
      <c r="G7" s="90"/>
      <c r="H7" s="90"/>
      <c r="I7" s="90"/>
      <c r="J7" s="90"/>
      <c r="K7" s="90"/>
      <c r="L7" s="90"/>
      <c r="M7" s="90"/>
      <c r="N7" s="91"/>
    </row>
    <row r="8" spans="2:14">
      <c r="B8" s="89"/>
      <c r="C8" s="90"/>
      <c r="D8" s="90"/>
      <c r="E8" s="90"/>
      <c r="F8" s="90"/>
      <c r="G8" s="90"/>
      <c r="H8" s="90"/>
      <c r="I8" s="90"/>
      <c r="J8" s="90"/>
      <c r="K8" s="90"/>
      <c r="L8" s="90"/>
      <c r="M8" s="90"/>
      <c r="N8" s="91"/>
    </row>
    <row r="9" spans="2:14">
      <c r="B9" s="89"/>
      <c r="C9" s="90"/>
      <c r="D9" s="90"/>
      <c r="E9" s="90"/>
      <c r="F9" s="90"/>
      <c r="G9" s="90"/>
      <c r="H9" s="90"/>
      <c r="I9" s="90"/>
      <c r="J9" s="90"/>
      <c r="K9" s="90"/>
      <c r="L9" s="90"/>
      <c r="M9" s="90"/>
      <c r="N9" s="91"/>
    </row>
    <row r="10" spans="2:14" ht="20.25">
      <c r="B10" s="92" t="s">
        <v>224</v>
      </c>
      <c r="C10" s="92" t="s">
        <v>137</v>
      </c>
      <c r="D10" s="92" t="s">
        <v>136</v>
      </c>
      <c r="E10" s="92" t="s">
        <v>139</v>
      </c>
      <c r="F10" s="92" t="s">
        <v>140</v>
      </c>
      <c r="G10" s="92"/>
      <c r="H10" s="92" t="s">
        <v>141</v>
      </c>
      <c r="I10" s="92" t="s">
        <v>142</v>
      </c>
      <c r="J10" s="92" t="s">
        <v>0</v>
      </c>
      <c r="K10" s="92" t="s">
        <v>225</v>
      </c>
      <c r="L10" s="92" t="s">
        <v>143</v>
      </c>
      <c r="M10" s="92"/>
      <c r="N10" s="92"/>
    </row>
    <row r="11" spans="2:14" ht="26.25">
      <c r="B11" s="93" t="s">
        <v>226</v>
      </c>
      <c r="C11" s="93"/>
      <c r="D11" s="93"/>
      <c r="E11" s="93"/>
      <c r="F11" s="93"/>
      <c r="G11" s="93"/>
      <c r="H11" s="93"/>
      <c r="I11" s="93"/>
      <c r="J11" s="93"/>
      <c r="K11" s="93"/>
      <c r="L11" s="93"/>
      <c r="M11" s="93"/>
      <c r="N11" s="93"/>
    </row>
    <row r="12" spans="2:14" ht="18">
      <c r="B12" s="94" t="s">
        <v>1</v>
      </c>
      <c r="C12" s="95" t="s">
        <v>2</v>
      </c>
      <c r="D12" s="95" t="s">
        <v>3</v>
      </c>
      <c r="E12" s="95" t="s">
        <v>128</v>
      </c>
      <c r="F12" s="95" t="s">
        <v>4</v>
      </c>
      <c r="G12" s="95" t="s">
        <v>227</v>
      </c>
      <c r="H12" s="95" t="s">
        <v>144</v>
      </c>
      <c r="I12" s="95" t="s">
        <v>5</v>
      </c>
      <c r="J12" s="95" t="s">
        <v>7</v>
      </c>
      <c r="K12" s="95" t="s">
        <v>6</v>
      </c>
      <c r="L12" s="95" t="s">
        <v>145</v>
      </c>
      <c r="M12" s="95" t="s">
        <v>146</v>
      </c>
      <c r="N12" s="96" t="s">
        <v>147</v>
      </c>
    </row>
    <row r="13" spans="2:14" ht="15.75">
      <c r="B13" s="97">
        <v>1</v>
      </c>
      <c r="C13" s="98" t="s">
        <v>228</v>
      </c>
      <c r="D13" s="98" t="s">
        <v>229</v>
      </c>
      <c r="E13" s="99" t="s">
        <v>131</v>
      </c>
      <c r="F13" s="99" t="s">
        <v>230</v>
      </c>
      <c r="G13" s="99" t="s">
        <v>231</v>
      </c>
      <c r="H13" s="100">
        <v>45000</v>
      </c>
      <c r="I13" s="100">
        <v>1291.5</v>
      </c>
      <c r="J13" s="101" t="s">
        <v>214</v>
      </c>
      <c r="K13" s="102">
        <v>1368</v>
      </c>
      <c r="L13" s="100">
        <v>25</v>
      </c>
      <c r="M13" s="102">
        <f>I13+J13+K13+L13</f>
        <v>2684.5</v>
      </c>
      <c r="N13" s="103">
        <f>+H13-M13</f>
        <v>42315.5</v>
      </c>
    </row>
    <row r="14" spans="2:14" ht="30">
      <c r="B14" s="97">
        <v>2</v>
      </c>
      <c r="C14" s="104" t="s">
        <v>232</v>
      </c>
      <c r="D14" s="104" t="s">
        <v>233</v>
      </c>
      <c r="E14" s="99" t="s">
        <v>132</v>
      </c>
      <c r="F14" s="99" t="s">
        <v>230</v>
      </c>
      <c r="G14" s="99" t="s">
        <v>234</v>
      </c>
      <c r="H14" s="105">
        <v>115000</v>
      </c>
      <c r="I14" s="105">
        <f>H14*2.87%</f>
        <v>3300.5</v>
      </c>
      <c r="J14" s="105">
        <v>15633.81</v>
      </c>
      <c r="K14" s="105">
        <v>3496</v>
      </c>
      <c r="L14" s="105">
        <v>4327.26</v>
      </c>
      <c r="M14" s="105">
        <f t="shared" ref="M14" si="0">I14+J14+K14+L14</f>
        <v>26757.57</v>
      </c>
      <c r="N14" s="106">
        <f>+H14-M14</f>
        <v>88242.43</v>
      </c>
    </row>
    <row r="15" spans="2:14" ht="30">
      <c r="B15" s="99">
        <v>3</v>
      </c>
      <c r="C15" s="98" t="s">
        <v>235</v>
      </c>
      <c r="D15" s="104" t="s">
        <v>27</v>
      </c>
      <c r="E15" s="99" t="s">
        <v>132</v>
      </c>
      <c r="F15" s="99" t="s">
        <v>230</v>
      </c>
      <c r="G15" s="99" t="s">
        <v>236</v>
      </c>
      <c r="H15" s="108">
        <v>55000</v>
      </c>
      <c r="I15" s="108">
        <v>1578.5</v>
      </c>
      <c r="J15" s="108">
        <v>2559.67</v>
      </c>
      <c r="K15" s="105">
        <v>1672</v>
      </c>
      <c r="L15" s="108">
        <v>28468.080000000002</v>
      </c>
      <c r="M15" s="105">
        <f>I15+J15+K15+L15</f>
        <v>34278.25</v>
      </c>
      <c r="N15" s="107">
        <f>+H15-M15</f>
        <v>20721.75</v>
      </c>
    </row>
    <row r="16" spans="2:14" ht="74.25" customHeight="1" thickBot="1">
      <c r="B16" s="99">
        <v>4</v>
      </c>
      <c r="C16" s="104" t="s">
        <v>237</v>
      </c>
      <c r="D16" s="104" t="s">
        <v>211</v>
      </c>
      <c r="E16" s="99" t="s">
        <v>131</v>
      </c>
      <c r="F16" s="99" t="s">
        <v>230</v>
      </c>
      <c r="G16" s="99" t="s">
        <v>238</v>
      </c>
      <c r="H16" s="105">
        <v>55000</v>
      </c>
      <c r="I16" s="105">
        <v>1578.5</v>
      </c>
      <c r="J16" s="105">
        <v>2559.67</v>
      </c>
      <c r="K16" s="105">
        <v>1672</v>
      </c>
      <c r="L16" s="105">
        <v>225</v>
      </c>
      <c r="M16" s="105">
        <f>I16+J16+K16+L16</f>
        <v>6035.17</v>
      </c>
      <c r="N16" s="112">
        <f>+H16-M16</f>
        <v>48964.83</v>
      </c>
    </row>
    <row r="17" spans="2:14" ht="60">
      <c r="B17" s="99">
        <v>5</v>
      </c>
      <c r="C17" s="104" t="s">
        <v>239</v>
      </c>
      <c r="D17" s="104" t="s">
        <v>240</v>
      </c>
      <c r="E17" s="99" t="s">
        <v>131</v>
      </c>
      <c r="F17" s="99" t="s">
        <v>230</v>
      </c>
      <c r="G17" s="99" t="s">
        <v>241</v>
      </c>
      <c r="H17" s="113">
        <v>122500</v>
      </c>
      <c r="I17" s="113">
        <v>3515.75</v>
      </c>
      <c r="J17" s="113">
        <v>16969.13</v>
      </c>
      <c r="K17" s="113">
        <v>3724</v>
      </c>
      <c r="L17" s="113">
        <v>1740.46</v>
      </c>
      <c r="M17" s="113">
        <f>I17+J17+K17+L17</f>
        <v>25949.34</v>
      </c>
      <c r="N17" s="114">
        <f>+H17-M17</f>
        <v>96550.66</v>
      </c>
    </row>
    <row r="18" spans="2:14" ht="30">
      <c r="B18" s="99">
        <v>6</v>
      </c>
      <c r="C18" s="104" t="s">
        <v>242</v>
      </c>
      <c r="D18" s="104" t="s">
        <v>243</v>
      </c>
      <c r="E18" s="110" t="s">
        <v>132</v>
      </c>
      <c r="F18" s="99" t="s">
        <v>230</v>
      </c>
      <c r="G18" s="99" t="s">
        <v>244</v>
      </c>
      <c r="H18" s="102">
        <v>65000</v>
      </c>
      <c r="I18" s="102">
        <f>H18*0.0287</f>
        <v>1865.5</v>
      </c>
      <c r="J18" s="102">
        <v>4427.55</v>
      </c>
      <c r="K18" s="102">
        <v>1976</v>
      </c>
      <c r="L18" s="102">
        <v>1325</v>
      </c>
      <c r="M18" s="102">
        <f>I18+J18+K18+L18</f>
        <v>9594.0499999999993</v>
      </c>
      <c r="N18" s="102">
        <f>H18-M18</f>
        <v>55405.95</v>
      </c>
    </row>
    <row r="19" spans="2:14" ht="30.75" thickBot="1">
      <c r="B19" s="99">
        <v>7</v>
      </c>
      <c r="C19" s="104" t="s">
        <v>245</v>
      </c>
      <c r="D19" s="104" t="s">
        <v>246</v>
      </c>
      <c r="E19" s="99" t="s">
        <v>132</v>
      </c>
      <c r="F19" s="99" t="s">
        <v>230</v>
      </c>
      <c r="G19" s="99" t="s">
        <v>247</v>
      </c>
      <c r="H19" s="105">
        <v>55000</v>
      </c>
      <c r="I19" s="105">
        <v>1578.5</v>
      </c>
      <c r="J19" s="105">
        <v>2559.67</v>
      </c>
      <c r="K19" s="105">
        <v>1672</v>
      </c>
      <c r="L19" s="105">
        <v>25</v>
      </c>
      <c r="M19" s="105">
        <f>I19+J19+K19+L19</f>
        <v>5835.17</v>
      </c>
      <c r="N19" s="112">
        <f>H19-M19</f>
        <v>49164.83</v>
      </c>
    </row>
    <row r="20" spans="2:14" ht="30">
      <c r="B20" s="99">
        <v>8</v>
      </c>
      <c r="C20" s="104" t="s">
        <v>248</v>
      </c>
      <c r="D20" s="98" t="s">
        <v>249</v>
      </c>
      <c r="E20" s="99" t="s">
        <v>132</v>
      </c>
      <c r="F20" s="99" t="s">
        <v>230</v>
      </c>
      <c r="G20" s="99" t="s">
        <v>250</v>
      </c>
      <c r="H20" s="105">
        <v>45000</v>
      </c>
      <c r="I20" s="105">
        <f>H20*2.87%</f>
        <v>1291.5</v>
      </c>
      <c r="J20" s="105">
        <v>1148.32</v>
      </c>
      <c r="K20" s="115">
        <v>1368</v>
      </c>
      <c r="L20" s="105">
        <v>1125</v>
      </c>
      <c r="M20" s="105">
        <f>I20+J20+K20+L20</f>
        <v>4932.82</v>
      </c>
      <c r="N20" s="105">
        <f>+H20-M20</f>
        <v>40067.18</v>
      </c>
    </row>
    <row r="21" spans="2:14" ht="30.75" thickBot="1">
      <c r="B21" s="99">
        <v>9</v>
      </c>
      <c r="C21" s="104" t="s">
        <v>251</v>
      </c>
      <c r="D21" s="104" t="s">
        <v>252</v>
      </c>
      <c r="E21" s="99" t="s">
        <v>132</v>
      </c>
      <c r="F21" s="99" t="s">
        <v>230</v>
      </c>
      <c r="G21" s="99" t="s">
        <v>241</v>
      </c>
      <c r="H21" s="105">
        <v>55000</v>
      </c>
      <c r="I21" s="105">
        <v>1578.5</v>
      </c>
      <c r="J21" s="105">
        <v>2559.67</v>
      </c>
      <c r="K21" s="105">
        <v>1672</v>
      </c>
      <c r="L21" s="105">
        <v>739.5</v>
      </c>
      <c r="M21" s="105">
        <f>I21+J21+K21+L21</f>
        <v>6549.67</v>
      </c>
      <c r="N21" s="112">
        <f>+H21-M21</f>
        <v>48450.33</v>
      </c>
    </row>
    <row r="22" spans="2:14" ht="35.25" thickBot="1">
      <c r="B22" s="116">
        <v>10</v>
      </c>
      <c r="C22" s="117" t="s">
        <v>253</v>
      </c>
      <c r="D22" s="117" t="s">
        <v>254</v>
      </c>
      <c r="E22" s="118" t="s">
        <v>131</v>
      </c>
      <c r="F22" s="99" t="s">
        <v>230</v>
      </c>
      <c r="G22" s="99" t="s">
        <v>255</v>
      </c>
      <c r="H22" s="119">
        <v>82500</v>
      </c>
      <c r="I22" s="119">
        <f>H22*0.0287</f>
        <v>2367.75</v>
      </c>
      <c r="J22" s="119">
        <v>7989</v>
      </c>
      <c r="K22" s="119">
        <v>2508</v>
      </c>
      <c r="L22" s="119">
        <v>14028.9</v>
      </c>
      <c r="M22" s="119">
        <f>SUM(I22:L22)</f>
        <v>26893.65</v>
      </c>
      <c r="N22" s="119">
        <f>+H22-M22</f>
        <v>55606.35</v>
      </c>
    </row>
    <row r="23" spans="2:14" ht="34.5">
      <c r="B23" s="116">
        <v>11</v>
      </c>
      <c r="C23" s="117" t="s">
        <v>256</v>
      </c>
      <c r="D23" s="117" t="s">
        <v>207</v>
      </c>
      <c r="E23" s="118" t="s">
        <v>131</v>
      </c>
      <c r="F23" s="99" t="s">
        <v>230</v>
      </c>
      <c r="G23" s="99" t="s">
        <v>257</v>
      </c>
      <c r="H23" s="120">
        <v>48000</v>
      </c>
      <c r="I23" s="120">
        <v>1377.6</v>
      </c>
      <c r="J23" s="121">
        <v>0</v>
      </c>
      <c r="K23" s="120">
        <f>IF(H23&lt;75829.93,H23*0.0304,2305.23)</f>
        <v>1459.2</v>
      </c>
      <c r="L23" s="120">
        <v>225</v>
      </c>
      <c r="M23" s="120">
        <f>I23+K23+J23+L23</f>
        <v>3061.8</v>
      </c>
      <c r="N23" s="120">
        <f t="shared" ref="N23" si="1">+H23-M23</f>
        <v>44938.2</v>
      </c>
    </row>
    <row r="24" spans="2:14" ht="30">
      <c r="B24" s="99">
        <v>12</v>
      </c>
      <c r="C24" s="104" t="s">
        <v>258</v>
      </c>
      <c r="D24" s="104" t="s">
        <v>259</v>
      </c>
      <c r="E24" s="110" t="s">
        <v>131</v>
      </c>
      <c r="F24" s="99" t="s">
        <v>230</v>
      </c>
      <c r="G24" s="122" t="s">
        <v>260</v>
      </c>
      <c r="H24" s="102">
        <v>90000</v>
      </c>
      <c r="I24" s="102">
        <f>H24*0.0287</f>
        <v>2583</v>
      </c>
      <c r="J24" s="102">
        <v>9324.32</v>
      </c>
      <c r="K24" s="102">
        <v>2736</v>
      </c>
      <c r="L24" s="102">
        <v>1740.46</v>
      </c>
      <c r="M24" s="102">
        <f>+I24+K24+J24+L24</f>
        <v>16383.779999999999</v>
      </c>
      <c r="N24" s="123">
        <f>H24-M24</f>
        <v>73616.22</v>
      </c>
    </row>
    <row r="25" spans="2:14" ht="30">
      <c r="B25" s="99">
        <v>13</v>
      </c>
      <c r="C25" s="104" t="s">
        <v>261</v>
      </c>
      <c r="D25" s="104" t="s">
        <v>262</v>
      </c>
      <c r="E25" s="110" t="s">
        <v>132</v>
      </c>
      <c r="F25" s="99" t="s">
        <v>230</v>
      </c>
      <c r="G25" s="122" t="s">
        <v>263</v>
      </c>
      <c r="H25" s="102">
        <v>80000</v>
      </c>
      <c r="I25" s="102">
        <f>H25*0.0287</f>
        <v>2296</v>
      </c>
      <c r="J25" s="102">
        <v>7400.94</v>
      </c>
      <c r="K25" s="102">
        <v>2432</v>
      </c>
      <c r="L25" s="102">
        <v>1625</v>
      </c>
      <c r="M25" s="102">
        <f>+I25+K25+J25+L25</f>
        <v>13753.939999999999</v>
      </c>
      <c r="N25" s="102">
        <f>+H25-M25</f>
        <v>66246.06</v>
      </c>
    </row>
    <row r="26" spans="2:14" ht="17.25">
      <c r="B26" s="99">
        <v>14</v>
      </c>
      <c r="C26" s="104" t="s">
        <v>264</v>
      </c>
      <c r="D26" s="104" t="s">
        <v>204</v>
      </c>
      <c r="E26" s="99" t="s">
        <v>131</v>
      </c>
      <c r="F26" s="99" t="s">
        <v>230</v>
      </c>
      <c r="G26" s="122" t="s">
        <v>265</v>
      </c>
      <c r="H26" s="102">
        <v>60000</v>
      </c>
      <c r="I26" s="102">
        <f t="shared" ref="I26" si="2">H26*0.0287</f>
        <v>1722</v>
      </c>
      <c r="J26" s="102">
        <v>3143.56</v>
      </c>
      <c r="K26" s="102">
        <v>1824</v>
      </c>
      <c r="L26" s="102">
        <v>2940.46</v>
      </c>
      <c r="M26" s="102">
        <f>I26+J26+K26+L26</f>
        <v>9630.02</v>
      </c>
      <c r="N26" s="102">
        <f t="shared" ref="N26" si="3">+H26-M26</f>
        <v>50369.979999999996</v>
      </c>
    </row>
    <row r="27" spans="2:14" ht="30">
      <c r="B27" s="99">
        <v>15</v>
      </c>
      <c r="C27" s="104" t="s">
        <v>266</v>
      </c>
      <c r="D27" s="104" t="s">
        <v>267</v>
      </c>
      <c r="E27" s="110" t="s">
        <v>131</v>
      </c>
      <c r="F27" s="99" t="s">
        <v>230</v>
      </c>
      <c r="G27" s="122" t="s">
        <v>268</v>
      </c>
      <c r="H27" s="102">
        <v>101500</v>
      </c>
      <c r="I27" s="102">
        <f>H27*0.0287</f>
        <v>2913.05</v>
      </c>
      <c r="J27" s="102">
        <v>12029.41</v>
      </c>
      <c r="K27" s="102">
        <v>3085.6</v>
      </c>
      <c r="L27" s="102">
        <v>1940.46</v>
      </c>
      <c r="M27" s="102">
        <f>I27+J27+K27+L27</f>
        <v>19968.519999999997</v>
      </c>
      <c r="N27" s="102">
        <f>+H27-M27</f>
        <v>81531.48000000001</v>
      </c>
    </row>
    <row r="28" spans="2:14" ht="45">
      <c r="B28" s="99">
        <v>16</v>
      </c>
      <c r="C28" s="104" t="s">
        <v>269</v>
      </c>
      <c r="D28" s="104" t="s">
        <v>270</v>
      </c>
      <c r="E28" s="99" t="s">
        <v>132</v>
      </c>
      <c r="F28" s="99" t="s">
        <v>230</v>
      </c>
      <c r="G28" s="99" t="s">
        <v>250</v>
      </c>
      <c r="H28" s="102">
        <v>101500</v>
      </c>
      <c r="I28" s="102">
        <v>2913.05</v>
      </c>
      <c r="J28" s="102">
        <v>12029.41</v>
      </c>
      <c r="K28" s="102">
        <v>3085.6</v>
      </c>
      <c r="L28" s="102">
        <v>5233.76</v>
      </c>
      <c r="M28" s="102">
        <f>I28+K28+J28+L28</f>
        <v>23261.82</v>
      </c>
      <c r="N28" s="102">
        <f>+H28-M28</f>
        <v>78238.179999999993</v>
      </c>
    </row>
    <row r="29" spans="2:14" ht="34.5">
      <c r="B29" s="99">
        <v>17</v>
      </c>
      <c r="C29" s="117" t="s">
        <v>271</v>
      </c>
      <c r="D29" s="117" t="s">
        <v>272</v>
      </c>
      <c r="E29" s="118" t="s">
        <v>132</v>
      </c>
      <c r="F29" s="99" t="s">
        <v>230</v>
      </c>
      <c r="G29" s="99" t="s">
        <v>257</v>
      </c>
      <c r="H29" s="124">
        <v>60000</v>
      </c>
      <c r="I29" s="124">
        <v>1722</v>
      </c>
      <c r="J29" s="124">
        <v>3143.56</v>
      </c>
      <c r="K29" s="124">
        <v>1824</v>
      </c>
      <c r="L29" s="124">
        <v>2454.96</v>
      </c>
      <c r="M29" s="102">
        <f>I29+K29+J29+L29</f>
        <v>9144.52</v>
      </c>
      <c r="N29" s="124">
        <f>+H29-M29</f>
        <v>50855.479999999996</v>
      </c>
    </row>
    <row r="30" spans="2:14" ht="30">
      <c r="B30" s="116">
        <v>18</v>
      </c>
      <c r="C30" s="104" t="s">
        <v>273</v>
      </c>
      <c r="D30" s="104" t="s">
        <v>207</v>
      </c>
      <c r="E30" s="110" t="s">
        <v>132</v>
      </c>
      <c r="F30" s="99" t="s">
        <v>230</v>
      </c>
      <c r="G30" s="99" t="s">
        <v>255</v>
      </c>
      <c r="H30" s="105">
        <v>48000</v>
      </c>
      <c r="I30" s="105">
        <f t="shared" ref="I30" si="4">H30*0.0287</f>
        <v>1377.6</v>
      </c>
      <c r="J30" s="105">
        <v>0</v>
      </c>
      <c r="K30" s="105">
        <f>IF(H30&lt;75829.93,H30*0.0304,2305.23)</f>
        <v>1459.2</v>
      </c>
      <c r="L30" s="105">
        <v>225</v>
      </c>
      <c r="M30" s="105">
        <f>I30+K30+J30+L30</f>
        <v>3061.8</v>
      </c>
      <c r="N30" s="105">
        <f t="shared" ref="N30" si="5">+H30-M30</f>
        <v>44938.2</v>
      </c>
    </row>
    <row r="31" spans="2:14" ht="30">
      <c r="B31" s="99">
        <v>19</v>
      </c>
      <c r="C31" s="104" t="s">
        <v>274</v>
      </c>
      <c r="D31" s="104" t="s">
        <v>275</v>
      </c>
      <c r="E31" s="110" t="s">
        <v>132</v>
      </c>
      <c r="F31" s="99" t="s">
        <v>230</v>
      </c>
      <c r="G31" s="99" t="s">
        <v>257</v>
      </c>
      <c r="H31" s="102">
        <v>60000</v>
      </c>
      <c r="I31" s="102">
        <v>1722</v>
      </c>
      <c r="J31" s="102">
        <v>3143.56</v>
      </c>
      <c r="K31" s="102">
        <f>IF(H31&lt;75829.93,H31*0.0304,2305.23)</f>
        <v>1824</v>
      </c>
      <c r="L31" s="102">
        <v>10469.200000000001</v>
      </c>
      <c r="M31" s="102">
        <f>I31+K31+J31+L31</f>
        <v>17158.760000000002</v>
      </c>
      <c r="N31" s="102">
        <f>+H31-M31</f>
        <v>42841.24</v>
      </c>
    </row>
    <row r="32" spans="2:14" ht="30">
      <c r="B32" s="99">
        <v>20</v>
      </c>
      <c r="C32" s="104" t="s">
        <v>276</v>
      </c>
      <c r="D32" s="104" t="s">
        <v>207</v>
      </c>
      <c r="E32" s="110" t="s">
        <v>131</v>
      </c>
      <c r="F32" s="99" t="s">
        <v>230</v>
      </c>
      <c r="G32" s="99" t="s">
        <v>250</v>
      </c>
      <c r="H32" s="102">
        <v>48000</v>
      </c>
      <c r="I32" s="102">
        <f>H32*0.0287</f>
        <v>1377.6</v>
      </c>
      <c r="J32" s="102">
        <v>0</v>
      </c>
      <c r="K32" s="102">
        <f>IF(H32&lt;75829.93,H32*0.0304,2305.23)</f>
        <v>1459.2</v>
      </c>
      <c r="L32" s="102">
        <v>225</v>
      </c>
      <c r="M32" s="102">
        <f>+L32+J32+K32+I32</f>
        <v>3061.8</v>
      </c>
      <c r="N32" s="102">
        <f>+H32-M32</f>
        <v>44938.2</v>
      </c>
    </row>
    <row r="33" spans="2:14" ht="30.75" thickBot="1">
      <c r="B33" s="99">
        <v>21</v>
      </c>
      <c r="C33" s="104" t="s">
        <v>277</v>
      </c>
      <c r="D33" s="104" t="s">
        <v>104</v>
      </c>
      <c r="E33" s="110" t="s">
        <v>132</v>
      </c>
      <c r="F33" s="99" t="s">
        <v>230</v>
      </c>
      <c r="G33" s="99" t="s">
        <v>278</v>
      </c>
      <c r="H33" s="105">
        <v>60000</v>
      </c>
      <c r="I33" s="105">
        <f>H33*0.0287</f>
        <v>1722</v>
      </c>
      <c r="J33" s="105">
        <v>3486.65</v>
      </c>
      <c r="K33" s="105">
        <f>IF(H33&lt;75829.93,H33*0.0304,2305.23)</f>
        <v>1824</v>
      </c>
      <c r="L33" s="105">
        <v>4225</v>
      </c>
      <c r="M33" s="105">
        <f>+L33+J33+K33+I33</f>
        <v>11257.65</v>
      </c>
      <c r="N33" s="105">
        <f>+H33-M33</f>
        <v>48742.35</v>
      </c>
    </row>
    <row r="34" spans="2:14" ht="17.25">
      <c r="B34" s="99">
        <v>22</v>
      </c>
      <c r="C34" s="117" t="s">
        <v>279</v>
      </c>
      <c r="D34" s="117" t="s">
        <v>162</v>
      </c>
      <c r="E34" s="118" t="s">
        <v>131</v>
      </c>
      <c r="F34" s="99" t="s">
        <v>230</v>
      </c>
      <c r="G34" s="99" t="s">
        <v>257</v>
      </c>
      <c r="H34" s="119">
        <v>48000</v>
      </c>
      <c r="I34" s="119">
        <f>H34*0.0287</f>
        <v>1377.6</v>
      </c>
      <c r="J34" s="119">
        <v>0</v>
      </c>
      <c r="K34" s="119">
        <v>1459.2</v>
      </c>
      <c r="L34" s="119">
        <v>25</v>
      </c>
      <c r="M34" s="119">
        <f>I34+K34+J34+L34</f>
        <v>2861.8</v>
      </c>
      <c r="N34" s="119">
        <f>+H34-M34</f>
        <v>45138.2</v>
      </c>
    </row>
    <row r="35" spans="2:14" ht="17.25">
      <c r="B35" s="116">
        <v>23</v>
      </c>
      <c r="C35" s="128" t="s">
        <v>280</v>
      </c>
      <c r="D35" s="128" t="s">
        <v>281</v>
      </c>
      <c r="E35" s="116" t="s">
        <v>132</v>
      </c>
      <c r="F35" s="99" t="s">
        <v>230</v>
      </c>
      <c r="G35" s="99" t="s">
        <v>231</v>
      </c>
      <c r="H35" s="129">
        <v>60000</v>
      </c>
      <c r="I35" s="129">
        <f>H35*0.0287</f>
        <v>1722</v>
      </c>
      <c r="J35" s="102">
        <v>3486.65</v>
      </c>
      <c r="K35" s="129">
        <v>1824</v>
      </c>
      <c r="L35" s="129">
        <v>1225</v>
      </c>
      <c r="M35" s="130">
        <f>I35+K35+J35+L35</f>
        <v>8257.65</v>
      </c>
      <c r="N35" s="102">
        <f>+H35-M35</f>
        <v>51742.35</v>
      </c>
    </row>
    <row r="36" spans="2:14" ht="17.25">
      <c r="B36" s="116">
        <v>24</v>
      </c>
      <c r="C36" s="128" t="s">
        <v>282</v>
      </c>
      <c r="D36" s="128" t="s">
        <v>104</v>
      </c>
      <c r="E36" s="116" t="s">
        <v>131</v>
      </c>
      <c r="F36" s="99" t="s">
        <v>230</v>
      </c>
      <c r="G36" s="99" t="s">
        <v>283</v>
      </c>
      <c r="H36" s="129">
        <v>60000</v>
      </c>
      <c r="I36" s="129">
        <f t="shared" ref="I36:I39" si="6">H36*0.0287</f>
        <v>1722</v>
      </c>
      <c r="J36" s="102">
        <v>3486.65</v>
      </c>
      <c r="K36" s="129">
        <v>1824</v>
      </c>
      <c r="L36" s="129">
        <v>4478.03</v>
      </c>
      <c r="M36" s="130">
        <f>+I36+K36+J36+L36</f>
        <v>11510.68</v>
      </c>
      <c r="N36" s="102">
        <f>+H36-M36</f>
        <v>48489.32</v>
      </c>
    </row>
    <row r="37" spans="2:14" ht="30">
      <c r="B37" s="116">
        <v>25</v>
      </c>
      <c r="C37" s="104" t="s">
        <v>284</v>
      </c>
      <c r="D37" s="104" t="s">
        <v>281</v>
      </c>
      <c r="E37" s="110" t="s">
        <v>132</v>
      </c>
      <c r="F37" s="99" t="s">
        <v>230</v>
      </c>
      <c r="G37" s="99" t="s">
        <v>260</v>
      </c>
      <c r="H37" s="102">
        <v>60000</v>
      </c>
      <c r="I37" s="102">
        <f t="shared" si="6"/>
        <v>1722</v>
      </c>
      <c r="J37" s="102">
        <v>3486.65</v>
      </c>
      <c r="K37" s="102">
        <f>IF(H37&lt;75829.93,H37*0.0304,2305.23)</f>
        <v>1824</v>
      </c>
      <c r="L37" s="102">
        <v>1225</v>
      </c>
      <c r="M37" s="102">
        <f>I37+K37+J37+L37</f>
        <v>8257.65</v>
      </c>
      <c r="N37" s="102">
        <f t="shared" ref="N37:N39" si="7">+H37-M37</f>
        <v>51742.35</v>
      </c>
    </row>
    <row r="38" spans="2:14" ht="17.25">
      <c r="B38" s="116">
        <v>26</v>
      </c>
      <c r="C38" s="104" t="s">
        <v>285</v>
      </c>
      <c r="D38" s="104" t="s">
        <v>172</v>
      </c>
      <c r="E38" s="110" t="s">
        <v>132</v>
      </c>
      <c r="F38" s="99" t="s">
        <v>230</v>
      </c>
      <c r="G38" s="99" t="s">
        <v>231</v>
      </c>
      <c r="H38" s="102">
        <v>60000</v>
      </c>
      <c r="I38" s="102">
        <f t="shared" si="6"/>
        <v>1722</v>
      </c>
      <c r="J38" s="102">
        <v>0</v>
      </c>
      <c r="K38" s="102">
        <v>1824</v>
      </c>
      <c r="L38" s="102">
        <v>1225</v>
      </c>
      <c r="M38" s="102">
        <f>I38+K38+J38+L38</f>
        <v>4771</v>
      </c>
      <c r="N38" s="102">
        <f>+H38-M38</f>
        <v>55229</v>
      </c>
    </row>
    <row r="39" spans="2:14" ht="30">
      <c r="B39" s="116">
        <v>27</v>
      </c>
      <c r="C39" s="104" t="s">
        <v>286</v>
      </c>
      <c r="D39" s="104" t="s">
        <v>281</v>
      </c>
      <c r="E39" s="110" t="s">
        <v>132</v>
      </c>
      <c r="F39" s="99" t="s">
        <v>230</v>
      </c>
      <c r="G39" s="99" t="s">
        <v>287</v>
      </c>
      <c r="H39" s="105">
        <v>60000</v>
      </c>
      <c r="I39" s="105">
        <f t="shared" si="6"/>
        <v>1722</v>
      </c>
      <c r="J39" s="105">
        <v>3486.65</v>
      </c>
      <c r="K39" s="105">
        <f>IF(H39&lt;75829.93,H39*0.0304,2305.23)</f>
        <v>1824</v>
      </c>
      <c r="L39" s="105">
        <v>1939.5</v>
      </c>
      <c r="M39" s="105">
        <f>I39+K39+J39+L39</f>
        <v>8972.15</v>
      </c>
      <c r="N39" s="105">
        <f t="shared" si="7"/>
        <v>51027.85</v>
      </c>
    </row>
    <row r="40" spans="2:14">
      <c r="B40" s="99">
        <v>28</v>
      </c>
      <c r="C40" s="104" t="s">
        <v>288</v>
      </c>
      <c r="D40" s="104" t="s">
        <v>104</v>
      </c>
      <c r="E40" s="110" t="s">
        <v>131</v>
      </c>
      <c r="F40" s="99" t="s">
        <v>230</v>
      </c>
      <c r="G40" s="99" t="s">
        <v>289</v>
      </c>
      <c r="H40" s="102">
        <v>55000</v>
      </c>
      <c r="I40" s="102">
        <f>H40*0.0287</f>
        <v>1578.5</v>
      </c>
      <c r="J40" s="102">
        <v>2559.67</v>
      </c>
      <c r="K40" s="102">
        <v>1672</v>
      </c>
      <c r="L40" s="102">
        <v>225</v>
      </c>
      <c r="M40" s="102">
        <f>I40+K40+J40+L40</f>
        <v>6035.17</v>
      </c>
      <c r="N40" s="102">
        <f>+H40-M40</f>
        <v>48964.83</v>
      </c>
    </row>
    <row r="41" spans="2:14" ht="30">
      <c r="B41" s="99">
        <v>29</v>
      </c>
      <c r="C41" s="104" t="s">
        <v>290</v>
      </c>
      <c r="D41" s="104" t="s">
        <v>243</v>
      </c>
      <c r="E41" s="110" t="s">
        <v>132</v>
      </c>
      <c r="F41" s="99" t="s">
        <v>230</v>
      </c>
      <c r="G41" s="99" t="s">
        <v>291</v>
      </c>
      <c r="H41" s="105">
        <v>55000</v>
      </c>
      <c r="I41" s="105">
        <v>1578.5</v>
      </c>
      <c r="J41" s="105">
        <v>2559.67</v>
      </c>
      <c r="K41" s="105">
        <v>1672</v>
      </c>
      <c r="L41" s="105">
        <v>18250</v>
      </c>
      <c r="M41" s="105">
        <f>I41+J41+K41+L41</f>
        <v>24060.17</v>
      </c>
      <c r="N41" s="105">
        <f>H41-M41</f>
        <v>30939.83</v>
      </c>
    </row>
    <row r="42" spans="2:14" ht="16.5" thickBot="1">
      <c r="B42" s="109" t="s">
        <v>149</v>
      </c>
      <c r="C42" s="131"/>
      <c r="D42" s="131"/>
      <c r="E42" s="132"/>
      <c r="F42" s="132"/>
      <c r="G42" s="131"/>
      <c r="H42" s="123">
        <f t="shared" ref="H42:N42" si="8">SUM(H40:H41)</f>
        <v>110000</v>
      </c>
      <c r="I42" s="123">
        <f t="shared" si="8"/>
        <v>3157</v>
      </c>
      <c r="J42" s="123">
        <f t="shared" si="8"/>
        <v>5119.34</v>
      </c>
      <c r="K42" s="123">
        <f t="shared" si="8"/>
        <v>3344</v>
      </c>
      <c r="L42" s="123">
        <f t="shared" si="8"/>
        <v>18475</v>
      </c>
      <c r="M42" s="123">
        <f t="shared" si="8"/>
        <v>30095.339999999997</v>
      </c>
      <c r="N42" s="123">
        <f t="shared" si="8"/>
        <v>79904.66</v>
      </c>
    </row>
    <row r="43" spans="2:14" ht="31.5" thickBot="1">
      <c r="B43" s="125" t="s">
        <v>292</v>
      </c>
      <c r="C43" s="126"/>
      <c r="D43" s="126"/>
      <c r="E43" s="126"/>
      <c r="F43" s="126"/>
      <c r="G43" s="126"/>
      <c r="H43" s="126"/>
      <c r="I43" s="126"/>
      <c r="J43" s="126"/>
      <c r="K43" s="126"/>
      <c r="L43" s="126"/>
      <c r="M43" s="126"/>
      <c r="N43" s="127"/>
    </row>
    <row r="44" spans="2:14" ht="18.75" thickBot="1">
      <c r="B44" s="111" t="s">
        <v>1</v>
      </c>
      <c r="C44" s="111" t="s">
        <v>2</v>
      </c>
      <c r="D44" s="111" t="s">
        <v>3</v>
      </c>
      <c r="E44" s="111" t="s">
        <v>128</v>
      </c>
      <c r="F44" s="111" t="s">
        <v>4</v>
      </c>
      <c r="G44" s="111" t="s">
        <v>227</v>
      </c>
      <c r="H44" s="111" t="s">
        <v>144</v>
      </c>
      <c r="I44" s="111" t="s">
        <v>5</v>
      </c>
      <c r="J44" s="111" t="s">
        <v>7</v>
      </c>
      <c r="K44" s="111" t="s">
        <v>6</v>
      </c>
      <c r="L44" s="111" t="s">
        <v>145</v>
      </c>
      <c r="M44" s="111" t="s">
        <v>146</v>
      </c>
      <c r="N44" s="111" t="s">
        <v>147</v>
      </c>
    </row>
    <row r="45" spans="2:14" ht="30">
      <c r="B45" s="99">
        <v>30</v>
      </c>
      <c r="C45" s="104" t="s">
        <v>293</v>
      </c>
      <c r="D45" s="104" t="s">
        <v>294</v>
      </c>
      <c r="E45" s="110" t="s">
        <v>132</v>
      </c>
      <c r="F45" s="99" t="s">
        <v>230</v>
      </c>
      <c r="G45" s="99" t="s">
        <v>250</v>
      </c>
      <c r="H45" s="102">
        <v>122500</v>
      </c>
      <c r="I45" s="102">
        <f>H45*0.0287</f>
        <v>3515.75</v>
      </c>
      <c r="J45" s="102">
        <v>17398</v>
      </c>
      <c r="K45" s="102">
        <v>3724</v>
      </c>
      <c r="L45" s="102">
        <v>225</v>
      </c>
      <c r="M45" s="102">
        <f>I45+K45+J45+L45</f>
        <v>24862.75</v>
      </c>
      <c r="N45" s="102">
        <f>+H45-M45</f>
        <v>97637.25</v>
      </c>
    </row>
    <row r="46" spans="2:14" ht="15.75">
      <c r="B46" s="109" t="s">
        <v>149</v>
      </c>
      <c r="C46" s="104"/>
      <c r="D46" s="104"/>
      <c r="E46" s="110"/>
      <c r="F46" s="110"/>
      <c r="G46" s="110"/>
      <c r="H46" s="123">
        <f>+H45</f>
        <v>122500</v>
      </c>
      <c r="I46" s="112">
        <f>H46*0.0287</f>
        <v>3515.75</v>
      </c>
      <c r="J46" s="123">
        <f>+J45</f>
        <v>17398</v>
      </c>
      <c r="K46" s="123">
        <f>+K45</f>
        <v>3724</v>
      </c>
      <c r="L46" s="123">
        <v>225</v>
      </c>
      <c r="M46" s="123">
        <f>I46+K46+J46+L46</f>
        <v>24862.75</v>
      </c>
      <c r="N46" s="123">
        <f>+H46-M46</f>
        <v>97637.25</v>
      </c>
    </row>
    <row r="47" spans="2:14" ht="18" thickBot="1">
      <c r="B47" s="133" t="s">
        <v>148</v>
      </c>
      <c r="C47" s="116"/>
      <c r="D47" s="116"/>
      <c r="E47" s="116"/>
      <c r="F47" s="116"/>
      <c r="G47" s="116"/>
      <c r="H47" s="134" t="e">
        <f>#REF!+#REF!+#REF!+#REF!+#REF!+#REF!+#REF!+#REF!+#REF!+#REF!+#REF!+#REF!+H42+H46+#REF!</f>
        <v>#REF!</v>
      </c>
      <c r="I47" s="135" t="e">
        <f>#REF!+#REF!+#REF!+#REF!+#REF!+#REF!+#REF!+#REF!+#REF!+#REF!+#REF!+#REF!+I42+I46+#REF!</f>
        <v>#REF!</v>
      </c>
      <c r="J47" s="134" t="e">
        <f>#REF!+#REF!+#REF!+#REF!+#REF!+#REF!+#REF!+#REF!+#REF!+#REF!+#REF!+#REF!+#REF!+J42+J46</f>
        <v>#REF!</v>
      </c>
      <c r="K47" s="134" t="e">
        <f>#REF!+#REF!+#REF!+#REF!+#REF!+#REF!+#REF!+#REF!+#REF!+#REF!+#REF!+#REF!+#REF!+K42+K46</f>
        <v>#REF!</v>
      </c>
      <c r="L47" s="134" t="e">
        <f>#REF!+#REF!+#REF!+#REF!+#REF!+#REF!+#REF!+#REF!+#REF!+#REF!+#REF!+#REF!+#REF!+L42+L46</f>
        <v>#REF!</v>
      </c>
      <c r="M47" s="134" t="e">
        <f>#REF!+#REF!+#REF!+#REF!+#REF!+#REF!+#REF!+#REF!+#REF!+#REF!+#REF!+#REF!+#REF!+M42+M46</f>
        <v>#REF!</v>
      </c>
      <c r="N47" s="134" t="e">
        <f>#REF!+#REF!+#REF!+#REF!+#REF!+#REF!+#REF!+#REF!+#REF!+#REF!+#REF!+#REF!+#REF!+N42+N46</f>
        <v>#REF!</v>
      </c>
    </row>
    <row r="48" spans="2:14" ht="18" thickTop="1">
      <c r="B48" s="133"/>
      <c r="C48" s="116"/>
      <c r="D48" s="116"/>
      <c r="E48" s="116"/>
      <c r="F48" s="116"/>
      <c r="G48" s="116"/>
      <c r="H48" s="136"/>
      <c r="J48" s="136"/>
      <c r="K48" s="136"/>
      <c r="L48" s="136"/>
      <c r="M48" s="136"/>
      <c r="N48" s="137"/>
    </row>
    <row r="49" spans="2:14" ht="17.25">
      <c r="B49" s="138" t="s">
        <v>134</v>
      </c>
      <c r="C49" s="138"/>
      <c r="D49" s="138"/>
      <c r="E49" s="138"/>
      <c r="F49" s="138"/>
      <c r="G49" s="139" t="s">
        <v>64</v>
      </c>
      <c r="H49" s="139"/>
      <c r="I49" s="139"/>
      <c r="K49" s="140" t="s">
        <v>65</v>
      </c>
      <c r="L49" s="140"/>
      <c r="M49" s="140"/>
      <c r="N49" s="140"/>
    </row>
    <row r="50" spans="2:14" ht="17.25">
      <c r="B50" s="138"/>
      <c r="C50" s="138"/>
      <c r="D50" s="138"/>
      <c r="E50" s="138"/>
      <c r="F50" s="138"/>
      <c r="G50" s="139"/>
      <c r="H50" s="139"/>
      <c r="I50" s="139"/>
      <c r="K50" s="139"/>
      <c r="L50" s="139"/>
      <c r="M50" s="139"/>
      <c r="N50" s="139"/>
    </row>
    <row r="51" spans="2:14" ht="17.25">
      <c r="B51" s="141"/>
      <c r="C51" s="138"/>
      <c r="D51" s="138"/>
      <c r="E51" s="138"/>
      <c r="F51" s="138"/>
      <c r="G51" s="138"/>
      <c r="H51" s="142"/>
      <c r="I51" s="142"/>
      <c r="K51" s="142"/>
      <c r="L51" s="142"/>
      <c r="M51" s="142"/>
      <c r="N51" s="143"/>
    </row>
    <row r="52" spans="2:14" ht="17.25">
      <c r="B52" s="144" t="s">
        <v>295</v>
      </c>
      <c r="C52" s="138"/>
      <c r="D52" s="138"/>
      <c r="E52" s="138"/>
      <c r="F52" s="138"/>
      <c r="G52" s="145" t="s">
        <v>76</v>
      </c>
      <c r="H52" s="139"/>
      <c r="I52" s="139"/>
      <c r="K52" s="146" t="s">
        <v>176</v>
      </c>
      <c r="L52" s="146"/>
      <c r="M52" s="146"/>
      <c r="N52" s="146"/>
    </row>
    <row r="53" spans="2:14" ht="17.25">
      <c r="B53" s="138" t="s">
        <v>296</v>
      </c>
      <c r="C53" s="138"/>
      <c r="D53" s="138"/>
      <c r="E53" s="138"/>
      <c r="F53" s="138"/>
      <c r="G53" s="138" t="s">
        <v>135</v>
      </c>
      <c r="H53" s="139"/>
      <c r="I53" s="139"/>
      <c r="K53" s="140" t="s">
        <v>8</v>
      </c>
      <c r="L53" s="140"/>
      <c r="M53" s="140"/>
      <c r="N53" s="140"/>
    </row>
    <row r="54" spans="2:14" ht="17.25">
      <c r="B54" s="147"/>
      <c r="C54" s="147"/>
      <c r="D54" s="147"/>
      <c r="E54" s="147"/>
      <c r="F54" s="147"/>
      <c r="G54" s="147"/>
      <c r="H54" s="147"/>
      <c r="I54" s="147"/>
      <c r="J54" s="147"/>
      <c r="K54" s="147"/>
      <c r="L54" s="147"/>
      <c r="M54" s="147"/>
      <c r="N54" s="147"/>
    </row>
    <row r="55" spans="2:14" ht="17.25">
      <c r="B55" s="138"/>
      <c r="C55" s="138"/>
      <c r="D55" s="138"/>
      <c r="E55" s="138"/>
      <c r="F55" s="138"/>
      <c r="G55" s="138"/>
      <c r="H55" s="138"/>
      <c r="I55" s="138"/>
      <c r="J55" s="138"/>
      <c r="K55" s="138"/>
      <c r="L55" s="138"/>
      <c r="M55" s="138"/>
      <c r="N55" s="138"/>
    </row>
  </sheetData>
  <mergeCells count="7">
    <mergeCell ref="K53:N53"/>
    <mergeCell ref="B54:N54"/>
    <mergeCell ref="B43:N43"/>
    <mergeCell ref="K49:N49"/>
    <mergeCell ref="K52:N52"/>
    <mergeCell ref="B4:N9"/>
    <mergeCell ref="B11:N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41B74-B994-447E-9E81-F5CA8BA3DC4E}">
  <dimension ref="B4:N27"/>
  <sheetViews>
    <sheetView topLeftCell="A13" workbookViewId="0">
      <selection activeCell="B4" sqref="B4:N27"/>
    </sheetView>
  </sheetViews>
  <sheetFormatPr baseColWidth="10" defaultRowHeight="15"/>
  <cols>
    <col min="2" max="2" width="61.85546875" bestFit="1" customWidth="1"/>
    <col min="3" max="3" width="30.7109375" customWidth="1"/>
    <col min="4" max="4" width="22.140625" customWidth="1"/>
    <col min="6" max="6" width="21.85546875" customWidth="1"/>
    <col min="7" max="7" width="38.7109375" bestFit="1" customWidth="1"/>
    <col min="8" max="8" width="15.7109375" bestFit="1" customWidth="1"/>
    <col min="9" max="9" width="21" bestFit="1" customWidth="1"/>
    <col min="10" max="10" width="25" bestFit="1" customWidth="1"/>
    <col min="11" max="11" width="17.42578125" bestFit="1" customWidth="1"/>
    <col min="12" max="12" width="15" bestFit="1" customWidth="1"/>
    <col min="13" max="13" width="12.5703125" bestFit="1" customWidth="1"/>
  </cols>
  <sheetData>
    <row r="4" spans="2:14">
      <c r="B4" s="148" t="s">
        <v>297</v>
      </c>
      <c r="C4" s="149"/>
      <c r="D4" s="149"/>
      <c r="E4" s="149"/>
      <c r="F4" s="149"/>
      <c r="G4" s="149"/>
      <c r="H4" s="149"/>
      <c r="I4" s="149"/>
      <c r="J4" s="149"/>
      <c r="K4" s="149"/>
      <c r="L4" s="149"/>
      <c r="M4" s="150"/>
    </row>
    <row r="5" spans="2:14">
      <c r="B5" s="151"/>
      <c r="C5" s="90"/>
      <c r="D5" s="90"/>
      <c r="E5" s="90"/>
      <c r="F5" s="90"/>
      <c r="G5" s="90"/>
      <c r="H5" s="90"/>
      <c r="I5" s="90"/>
      <c r="J5" s="90"/>
      <c r="K5" s="90"/>
      <c r="L5" s="90"/>
      <c r="M5" s="152"/>
    </row>
    <row r="6" spans="2:14">
      <c r="B6" s="151"/>
      <c r="C6" s="90"/>
      <c r="D6" s="90"/>
      <c r="E6" s="90"/>
      <c r="F6" s="90"/>
      <c r="G6" s="90"/>
      <c r="H6" s="90"/>
      <c r="I6" s="90"/>
      <c r="J6" s="90"/>
      <c r="K6" s="90"/>
      <c r="L6" s="90"/>
      <c r="M6" s="152"/>
    </row>
    <row r="7" spans="2:14">
      <c r="B7" s="151"/>
      <c r="C7" s="90"/>
      <c r="D7" s="90"/>
      <c r="E7" s="90"/>
      <c r="F7" s="90"/>
      <c r="G7" s="90"/>
      <c r="H7" s="90"/>
      <c r="I7" s="90"/>
      <c r="J7" s="90"/>
      <c r="K7" s="90"/>
      <c r="L7" s="90"/>
      <c r="M7" s="152"/>
    </row>
    <row r="8" spans="2:14">
      <c r="B8" s="151"/>
      <c r="C8" s="90"/>
      <c r="D8" s="90"/>
      <c r="E8" s="90"/>
      <c r="F8" s="90"/>
      <c r="G8" s="90"/>
      <c r="H8" s="90"/>
      <c r="I8" s="90"/>
      <c r="J8" s="90"/>
      <c r="K8" s="90"/>
      <c r="L8" s="90"/>
      <c r="M8" s="152"/>
    </row>
    <row r="9" spans="2:14" ht="15.75" thickBot="1">
      <c r="B9" s="153"/>
      <c r="C9" s="154"/>
      <c r="D9" s="154"/>
      <c r="E9" s="154"/>
      <c r="F9" s="154"/>
      <c r="G9" s="154"/>
      <c r="H9" s="154"/>
      <c r="I9" s="154"/>
      <c r="J9" s="154"/>
      <c r="K9" s="154"/>
      <c r="L9" s="90"/>
      <c r="M9" s="152"/>
    </row>
    <row r="10" spans="2:14" ht="21" thickBot="1">
      <c r="B10" s="155" t="s">
        <v>224</v>
      </c>
      <c r="C10" s="155" t="s">
        <v>137</v>
      </c>
      <c r="D10" s="155" t="s">
        <v>136</v>
      </c>
      <c r="E10" s="155" t="s">
        <v>139</v>
      </c>
      <c r="F10" s="155" t="s">
        <v>140</v>
      </c>
      <c r="G10" s="155" t="s">
        <v>141</v>
      </c>
      <c r="H10" s="155" t="s">
        <v>142</v>
      </c>
      <c r="I10" s="155" t="s">
        <v>0</v>
      </c>
      <c r="J10" s="155" t="s">
        <v>298</v>
      </c>
      <c r="K10" s="156" t="s">
        <v>143</v>
      </c>
      <c r="L10" s="157"/>
      <c r="M10" s="158"/>
    </row>
    <row r="11" spans="2:14" ht="31.5" thickBot="1">
      <c r="B11" s="159" t="s">
        <v>299</v>
      </c>
      <c r="C11" s="160"/>
      <c r="D11" s="160"/>
      <c r="E11" s="160"/>
      <c r="F11" s="160"/>
      <c r="G11" s="160"/>
      <c r="H11" s="160"/>
      <c r="I11" s="160"/>
      <c r="J11" s="160"/>
      <c r="K11" s="160"/>
      <c r="L11" s="161"/>
      <c r="M11" s="162"/>
    </row>
    <row r="12" spans="2:14" ht="21" thickBot="1">
      <c r="B12" s="163" t="s">
        <v>1</v>
      </c>
      <c r="C12" s="164" t="s">
        <v>2</v>
      </c>
      <c r="D12" s="164" t="s">
        <v>3</v>
      </c>
      <c r="E12" s="164" t="s">
        <v>128</v>
      </c>
      <c r="F12" s="164" t="s">
        <v>4</v>
      </c>
      <c r="G12" s="164" t="s">
        <v>144</v>
      </c>
      <c r="H12" s="164" t="s">
        <v>5</v>
      </c>
      <c r="I12" s="164" t="s">
        <v>6</v>
      </c>
      <c r="J12" s="164" t="s">
        <v>7</v>
      </c>
      <c r="K12" s="164" t="s">
        <v>145</v>
      </c>
      <c r="L12" s="164" t="s">
        <v>146</v>
      </c>
      <c r="M12" s="157" t="s">
        <v>147</v>
      </c>
    </row>
    <row r="13" spans="2:14" ht="69">
      <c r="B13" s="165">
        <v>1</v>
      </c>
      <c r="C13" s="166" t="s">
        <v>300</v>
      </c>
      <c r="D13" s="166" t="s">
        <v>301</v>
      </c>
      <c r="E13" s="167" t="s">
        <v>131</v>
      </c>
      <c r="F13" s="167" t="s">
        <v>302</v>
      </c>
      <c r="G13" s="168">
        <v>20000</v>
      </c>
      <c r="H13" s="169">
        <v>0</v>
      </c>
      <c r="I13" s="169">
        <v>0</v>
      </c>
      <c r="J13" s="169">
        <v>0</v>
      </c>
      <c r="K13" s="169">
        <v>0</v>
      </c>
      <c r="L13" s="169">
        <f>+H13+I13+J13+K13</f>
        <v>0</v>
      </c>
      <c r="M13" s="170">
        <f>G13-L13</f>
        <v>20000</v>
      </c>
      <c r="N13" s="171"/>
    </row>
    <row r="14" spans="2:14" ht="69">
      <c r="B14" s="165">
        <v>2</v>
      </c>
      <c r="C14" s="166" t="s">
        <v>303</v>
      </c>
      <c r="D14" s="166" t="s">
        <v>304</v>
      </c>
      <c r="E14" s="167" t="s">
        <v>131</v>
      </c>
      <c r="F14" s="167" t="s">
        <v>302</v>
      </c>
      <c r="G14" s="168">
        <v>16000</v>
      </c>
      <c r="H14" s="169">
        <v>0</v>
      </c>
      <c r="I14" s="169">
        <v>0</v>
      </c>
      <c r="J14" s="169">
        <v>0</v>
      </c>
      <c r="K14" s="169">
        <v>0</v>
      </c>
      <c r="L14" s="169">
        <f t="shared" ref="L14:L17" si="0">+H14+I14+J14+K14</f>
        <v>0</v>
      </c>
      <c r="M14" s="170">
        <v>16000</v>
      </c>
      <c r="N14" s="171"/>
    </row>
    <row r="15" spans="2:14" ht="69">
      <c r="B15" s="165">
        <v>3</v>
      </c>
      <c r="C15" s="166" t="s">
        <v>305</v>
      </c>
      <c r="D15" s="166" t="s">
        <v>304</v>
      </c>
      <c r="E15" s="167" t="s">
        <v>132</v>
      </c>
      <c r="F15" s="167" t="s">
        <v>302</v>
      </c>
      <c r="G15" s="168">
        <v>16000</v>
      </c>
      <c r="H15" s="169">
        <v>0</v>
      </c>
      <c r="I15" s="169">
        <v>0</v>
      </c>
      <c r="J15" s="169">
        <v>0</v>
      </c>
      <c r="K15" s="168">
        <v>7900.16</v>
      </c>
      <c r="L15" s="168">
        <f t="shared" si="0"/>
        <v>7900.16</v>
      </c>
      <c r="M15" s="170">
        <v>8099.84</v>
      </c>
      <c r="N15" s="171"/>
    </row>
    <row r="16" spans="2:14" ht="86.25">
      <c r="B16" s="165">
        <v>4</v>
      </c>
      <c r="C16" s="166" t="s">
        <v>306</v>
      </c>
      <c r="D16" s="166" t="s">
        <v>307</v>
      </c>
      <c r="E16" s="167" t="s">
        <v>131</v>
      </c>
      <c r="F16" s="167" t="s">
        <v>302</v>
      </c>
      <c r="G16" s="168">
        <v>18000</v>
      </c>
      <c r="H16" s="169">
        <v>0</v>
      </c>
      <c r="I16" s="169">
        <v>0</v>
      </c>
      <c r="J16" s="169">
        <v>0</v>
      </c>
      <c r="K16" s="168">
        <v>6322.94</v>
      </c>
      <c r="L16" s="168">
        <f t="shared" si="0"/>
        <v>6322.94</v>
      </c>
      <c r="M16" s="170">
        <f>G16-L16</f>
        <v>11677.060000000001</v>
      </c>
      <c r="N16" s="171"/>
    </row>
    <row r="17" spans="2:14" ht="69">
      <c r="B17" s="165">
        <v>5</v>
      </c>
      <c r="C17" s="166" t="s">
        <v>308</v>
      </c>
      <c r="D17" s="166" t="s">
        <v>309</v>
      </c>
      <c r="E17" s="167" t="s">
        <v>131</v>
      </c>
      <c r="F17" s="167" t="s">
        <v>302</v>
      </c>
      <c r="G17" s="168">
        <v>12500</v>
      </c>
      <c r="H17" s="169">
        <v>0</v>
      </c>
      <c r="I17" s="169">
        <v>0</v>
      </c>
      <c r="J17" s="169">
        <v>0</v>
      </c>
      <c r="K17" s="169">
        <v>0</v>
      </c>
      <c r="L17" s="169">
        <f t="shared" si="0"/>
        <v>0</v>
      </c>
      <c r="M17" s="170">
        <f t="shared" ref="M17" si="1">G17-L17</f>
        <v>12500</v>
      </c>
      <c r="N17" s="171"/>
    </row>
    <row r="18" spans="2:14" ht="34.5">
      <c r="B18" s="172" t="s">
        <v>149</v>
      </c>
      <c r="C18" s="166"/>
      <c r="D18" s="166"/>
      <c r="E18" s="167"/>
      <c r="F18" s="167"/>
      <c r="G18" s="173">
        <f>SUM(G13:G17)</f>
        <v>82500</v>
      </c>
      <c r="H18" s="174">
        <f>SUM(H12:H17)</f>
        <v>0</v>
      </c>
      <c r="I18" s="174">
        <f>SUM(I12:I17)</f>
        <v>0</v>
      </c>
      <c r="J18" s="175" t="s">
        <v>214</v>
      </c>
      <c r="K18" s="176">
        <f>SUM(K12:K17)</f>
        <v>14223.099999999999</v>
      </c>
      <c r="L18" s="173">
        <f>SUM(L12:L17)</f>
        <v>14223.099999999999</v>
      </c>
      <c r="M18" s="177">
        <f>SUM(M13:M17)</f>
        <v>68276.899999999994</v>
      </c>
      <c r="N18" s="171"/>
    </row>
    <row r="19" spans="2:14" ht="34.5">
      <c r="B19" s="178" t="s">
        <v>148</v>
      </c>
      <c r="C19" s="179"/>
      <c r="D19" s="179"/>
      <c r="E19" s="180"/>
      <c r="F19" s="180"/>
      <c r="G19" s="181">
        <f>+G18</f>
        <v>82500</v>
      </c>
      <c r="H19" s="182">
        <f>+H18</f>
        <v>0</v>
      </c>
      <c r="I19" s="182">
        <f t="shared" ref="I19:L19" si="2">+I18</f>
        <v>0</v>
      </c>
      <c r="J19" s="181" t="str">
        <f t="shared" si="2"/>
        <v>0.00</v>
      </c>
      <c r="K19" s="181">
        <f t="shared" si="2"/>
        <v>14223.099999999999</v>
      </c>
      <c r="L19" s="181">
        <f t="shared" si="2"/>
        <v>14223.099999999999</v>
      </c>
      <c r="M19" s="177">
        <f>+M18</f>
        <v>68276.899999999994</v>
      </c>
      <c r="N19" s="171"/>
    </row>
    <row r="20" spans="2:14" ht="15.75">
      <c r="B20" s="183"/>
      <c r="E20" s="184"/>
      <c r="F20" s="183"/>
      <c r="N20" s="171"/>
    </row>
    <row r="21" spans="2:14" ht="15.75">
      <c r="B21" s="183"/>
      <c r="E21" s="184"/>
      <c r="F21" s="183"/>
      <c r="N21" s="171"/>
    </row>
    <row r="22" spans="2:14" ht="17.25">
      <c r="B22" s="185"/>
      <c r="C22" s="186"/>
      <c r="D22" s="186"/>
      <c r="E22" s="167"/>
      <c r="F22" s="167"/>
      <c r="G22" s="187"/>
      <c r="H22" s="188"/>
      <c r="I22" s="188"/>
      <c r="J22" s="187"/>
      <c r="K22" s="189"/>
      <c r="L22" s="187"/>
      <c r="M22" s="187"/>
      <c r="N22" s="171"/>
    </row>
    <row r="23" spans="2:14" ht="17.25">
      <c r="B23" s="138" t="s">
        <v>134</v>
      </c>
      <c r="C23" s="138"/>
      <c r="D23" s="138"/>
      <c r="E23" s="138"/>
      <c r="F23" s="138"/>
      <c r="G23" s="139" t="s">
        <v>64</v>
      </c>
      <c r="H23" s="139"/>
      <c r="I23" s="139"/>
      <c r="J23" s="171"/>
      <c r="K23" s="140" t="s">
        <v>65</v>
      </c>
      <c r="L23" s="140"/>
      <c r="M23" s="140"/>
      <c r="N23" s="140"/>
    </row>
    <row r="24" spans="2:14" ht="17.25">
      <c r="B24" s="141"/>
      <c r="C24" s="138"/>
      <c r="D24" s="138"/>
      <c r="E24" s="138"/>
      <c r="F24" s="138"/>
      <c r="G24" s="138"/>
      <c r="H24" s="142"/>
      <c r="I24" s="142"/>
      <c r="J24" s="142"/>
      <c r="K24" s="142"/>
      <c r="L24" s="142"/>
      <c r="M24" s="142"/>
      <c r="N24" s="143"/>
    </row>
    <row r="25" spans="2:14" ht="17.25">
      <c r="B25" s="144" t="s">
        <v>310</v>
      </c>
      <c r="C25" s="138"/>
      <c r="D25" s="138"/>
      <c r="E25" s="138"/>
      <c r="F25" s="138"/>
      <c r="G25" s="145" t="s">
        <v>76</v>
      </c>
      <c r="H25" s="139"/>
      <c r="I25" s="139"/>
      <c r="J25" s="139"/>
      <c r="K25" s="146" t="s">
        <v>176</v>
      </c>
      <c r="L25" s="146"/>
      <c r="M25" s="146"/>
      <c r="N25" s="146"/>
    </row>
    <row r="26" spans="2:14" ht="17.25">
      <c r="B26" s="138" t="s">
        <v>311</v>
      </c>
      <c r="C26" s="138"/>
      <c r="D26" s="138"/>
      <c r="E26" s="138"/>
      <c r="F26" s="138"/>
      <c r="G26" s="138" t="s">
        <v>135</v>
      </c>
      <c r="H26" s="139"/>
      <c r="I26" s="139"/>
      <c r="J26" s="139"/>
      <c r="K26" s="140" t="s">
        <v>8</v>
      </c>
      <c r="L26" s="140"/>
      <c r="M26" s="140"/>
      <c r="N26" s="140"/>
    </row>
    <row r="27" spans="2:14" ht="17.25">
      <c r="B27" s="185"/>
      <c r="C27" s="186"/>
      <c r="D27" s="186"/>
      <c r="E27" s="167"/>
      <c r="F27" s="167"/>
      <c r="G27" s="187"/>
      <c r="H27" s="188"/>
      <c r="I27" s="188"/>
      <c r="J27" s="187"/>
      <c r="K27" s="189"/>
      <c r="L27" s="187"/>
      <c r="M27" s="187"/>
      <c r="N27" s="171"/>
    </row>
  </sheetData>
  <mergeCells count="5">
    <mergeCell ref="B4:M9"/>
    <mergeCell ref="B11:M11"/>
    <mergeCell ref="K23:N23"/>
    <mergeCell ref="K25:N25"/>
    <mergeCell ref="K26:N2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1" ma:contentTypeDescription="Crear nuevo documento." ma:contentTypeScope="" ma:versionID="c9cd876d2b4575af59ae39718188555f">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4a96ed846144dbb5dc6532e0dde252dd"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EA5C5C6-BE6F-4222-9955-26F82B6C62E8}"/>
</file>

<file path=customXml/itemProps2.xml><?xml version="1.0" encoding="utf-8"?>
<ds:datastoreItem xmlns:ds="http://schemas.openxmlformats.org/officeDocument/2006/customXml" ds:itemID="{3C1656AE-02C0-4598-871D-EEFB4B55969F}"/>
</file>

<file path=customXml/itemProps3.xml><?xml version="1.0" encoding="utf-8"?>
<ds:datastoreItem xmlns:ds="http://schemas.openxmlformats.org/officeDocument/2006/customXml" ds:itemID="{B2C5EBB9-1C2F-4116-92D2-3B91F4B397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Fija </vt:lpstr>
      <vt:lpstr>Contratados </vt:lpstr>
      <vt:lpstr>Vigilancia </vt:lpstr>
      <vt:lpstr>'Fija '!Área_de_impresión</vt:lpstr>
      <vt:lpstr>'Fija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 Veléz Ramírez</dc:creator>
  <cp:lastModifiedBy>Driades Nayade Ferreras Gómez</cp:lastModifiedBy>
  <cp:lastPrinted>2025-10-09T19:05:28Z</cp:lastPrinted>
  <dcterms:created xsi:type="dcterms:W3CDTF">2020-09-29T19:02:13Z</dcterms:created>
  <dcterms:modified xsi:type="dcterms:W3CDTF">2025-10-17T15:17:48Z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0x010100301DCFE0E395724783B6DEA7DB5BA80A</vt:lpwstr>
  </property>
</Properties>
</file>