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Septiembre 2025/"/>
    </mc:Choice>
  </mc:AlternateContent>
  <xr:revisionPtr revIDLastSave="0" documentId="8_{3DD2409F-8587-4437-A0E3-F42E520B4E5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<sst xmlns="http://schemas.openxmlformats.org/spreadsheetml/2006/main" count="216" uniqueCount="129">
  <si>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</si>
  <si>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</si>
  <si>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</si>
  <si>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</si>
  <si>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</si>
  <si>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</si>
  <si>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</si>
  <si>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</si>
  <si>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</si>
  <si>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</si>
  <si>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</si>
  <si>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</si>
  <si>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</si>
  <si>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</si>
  <si>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</si>
  <si>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</si>
  <si>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</si>
  <si>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</si>
  <si>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</si>
  <si>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</si>
  <si>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</si>
  <si>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</si>
  <si>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</si>
  <si>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</si>
  <si>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</si>
  <si>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</si>
  <si>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</si>
  <si>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</si>
  <si>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</si>
  <si>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</si>
  <si>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</si>
  <si>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</si>
  <si>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</si>
  <si>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</si>
  <si>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</si>
  <si>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</si>
  <si>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</si>
  <si>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</si>
  <si>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</si>
  <si>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</si>
  <si>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</si>
  <si>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</si>
  <si>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</si>
  <si>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</si>
  <si>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</si>
  <si>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</si>
  <si>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</si>
  <si>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</si>
  <si>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</si>
  <si>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</si>
  <si>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</si>
  <si>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</si>
  <si>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</si>
  <si>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</si>
  <si>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</si>
  <si>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</si>
  <si>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</si>
  <si>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</si>
  <si>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</si>
  <si>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</si>
  <si>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</si>
  <si>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</si>
  <si>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</si>
  <si>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</si>
  <si>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</si>
  <si>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</si>
  <si>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</si>
  <si>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</si>
  <si>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</si>
  <si>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</si>
  <si>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</si>
  <si>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</si>
  <si>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</si>
  <si>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</si>
  <si>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</si>
  <si>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</si>
  <si>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</si>
  <si>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</si>
  <si>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</si>
  <si>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</si>
  <si>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</si>
  <si>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</si>
  <si>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</si>
  <si>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</si>
  <si>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</si>
  <si>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</si>
  <si>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</si>
  <si>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</si>
  <si>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</si>
  <si>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</si>
  <si>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</si>
  <si>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</si>
  <si>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</si>
  <si>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</si>
  <si>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</si>
  <si>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</si>
  <si>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</si>
  <si>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</si>
  <si>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</si>
  <si>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</si>
  <si>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</si>
  <si>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r>
      <rPr>
        <b/>
        <sz val="11"/>
        <color theme="1"/>
        <rFont val="Segoe UI"/>
        <family val="2"/>
      </rPr>
      <t>Nota:</t>
    </r>
    <r>
      <rPr>
        <sz val="11"/>
        <color theme="1"/>
        <rFont val="Segoe UI"/>
        <family val="2"/>
      </rPr>
      <t xml:space="preserve"> La diferencia de </t>
    </r>
    <r>
      <rPr>
        <b/>
        <sz val="11"/>
        <color theme="1"/>
        <rFont val="Segoe UI"/>
        <family val="2"/>
      </rPr>
      <t>RD$8,860,518.00</t>
    </r>
    <r>
      <rPr>
        <sz val="11"/>
        <color theme="1"/>
        <rFont val="Segoe UI"/>
        <family val="2"/>
      </rPr>
      <t xml:space="preserve">  entre el presupuesto aprobado y el presupuesto modificado,  se debe a</t>
    </r>
  </si>
  <si>
    <t>nuevos recursos asignados por parte de la Dirección General de Presupuesto (DIGEPRES) a traves del Presupuesto Complementario.-</t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</si>
  <si>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</si>
  <si>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</si>
  <si>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</si>
  <si>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</si>
  <si>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</si>
  <si>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</si>
  <si>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</si>
  <si>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</si>
  <si>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</si>
  <si>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</si>
  <si>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</si>
  <si>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</si>
  <si>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</si>
  <si>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</si>
  <si>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</si>
  <si>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</si>
  <si>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</si>
  <si>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</si>
  <si>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</si>
  <si>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</si>
  <si>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Octubre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</si>
  <si>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Septiembre de 2025</t>
    </r>
  </si>
  <si>
    <t>Aprobado por</t>
  </si>
  <si>
    <t>Sr. Gregorio Montero</t>
  </si>
  <si>
    <t>Director General</t>
  </si>
  <si>
    <r>
      <rPr>
        <b/>
        <sz val="12"/>
        <color theme="1"/>
        <rFont val="Segoe UI"/>
        <family val="2"/>
      </rPr>
      <t>Nota:</t>
    </r>
    <r>
      <rPr>
        <sz val="12"/>
        <color theme="1"/>
        <rFont val="Segoe UI"/>
        <family val="2"/>
      </rPr>
      <t xml:space="preserve"> La diferencia de </t>
    </r>
    <r>
      <rPr>
        <b/>
        <sz val="12"/>
        <color theme="1"/>
        <rFont val="Segoe UI"/>
        <family val="2"/>
      </rPr>
      <t>RD$8,860,518.00</t>
    </r>
    <r>
      <rPr>
        <sz val="12"/>
        <color theme="1"/>
        <rFont val="Segoe UI"/>
        <family val="2"/>
      </rPr>
      <t xml:space="preserve">  entre el presupuesto aprobado y el presupuesto modificado,  se debe a nuevos recursos asignados por parte de la Dirección General de Presupuesto (DIGEPRES) a través del Presupuesto Complementario.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</si>
</sst>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10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showGridLines="0" topLeftCell="A17" zoomScaleNormal="100" workbookViewId="0">
      <selection activeCell="A110" sqref="A110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4" t="s">
        <v>0</v>
      </c>
      <c r="B1" s="54"/>
      <c r="C1" s="54"/>
    </row>
    <row r="2" spans="1:14" ht="18.75" x14ac:dyDescent="0.3">
      <c r="A2" s="54" t="s">
        <v>1</v>
      </c>
      <c r="B2" s="54"/>
      <c r="C2" s="54"/>
    </row>
    <row r="3" spans="1:14" ht="18.75" x14ac:dyDescent="0.3">
      <c r="A3" s="56" t="s">
        <v>2</v>
      </c>
      <c r="B3" s="56"/>
      <c r="C3" s="56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8.75" x14ac:dyDescent="0.3">
      <c r="A4" s="56" t="s">
        <v>3</v>
      </c>
      <c r="B4" s="56"/>
      <c r="C4" s="56"/>
      <c r="D4" s="5" t="s">
        <v>4</v>
      </c>
    </row>
    <row r="5" spans="1:14" x14ac:dyDescent="0.25">
      <c r="A5" s="55" t="s">
        <v>5</v>
      </c>
      <c r="B5" s="55"/>
      <c r="C5" s="55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202240425</v>
      </c>
      <c r="C9" s="8">
        <f>SUM(C10:C14)</f>
        <v>208136324.68000001</v>
      </c>
    </row>
    <row r="10" spans="1:14" x14ac:dyDescent="0.25">
      <c r="A10" s="4" t="s">
        <v>12</v>
      </c>
      <c r="B10" s="25">
        <v>157692775</v>
      </c>
      <c r="C10" s="25">
        <v>158024411.25</v>
      </c>
    </row>
    <row r="11" spans="1:14" x14ac:dyDescent="0.25">
      <c r="A11" s="4" t="s">
        <v>13</v>
      </c>
      <c r="B11" s="26">
        <v>19210934</v>
      </c>
      <c r="C11" s="26">
        <v>22667512.5</v>
      </c>
    </row>
    <row r="12" spans="1:14" x14ac:dyDescent="0.25">
      <c r="A12" s="4" t="s">
        <v>14</v>
      </c>
      <c r="B12" s="26"/>
      <c r="C12" s="26"/>
    </row>
    <row r="13" spans="1:14" x14ac:dyDescent="0.25">
      <c r="A13" s="4" t="s">
        <v>15</v>
      </c>
      <c r="B13" s="26">
        <v>7820000</v>
      </c>
      <c r="C13" s="26">
        <v>7820000</v>
      </c>
    </row>
    <row r="14" spans="1:14" x14ac:dyDescent="0.25">
      <c r="A14" s="4" t="s">
        <v>16</v>
      </c>
      <c r="B14" s="26">
        <v>17516716</v>
      </c>
      <c r="C14" s="26">
        <v>19624400.93</v>
      </c>
    </row>
    <row r="15" spans="1:14" x14ac:dyDescent="0.25">
      <c r="A15" s="2" t="s">
        <v>17</v>
      </c>
      <c r="B15" s="8">
        <f>SUM(B16:B24)</f>
        <v>45718000</v>
      </c>
      <c r="C15" s="8">
        <f>SUM(C16:C24)</f>
        <v>50436992.440000005</v>
      </c>
    </row>
    <row r="16" spans="1:14" x14ac:dyDescent="0.25">
      <c r="A16" s="4" t="s">
        <v>18</v>
      </c>
      <c r="B16" s="26">
        <v>10746608</v>
      </c>
      <c r="C16" s="26">
        <v>12818973.720000001</v>
      </c>
    </row>
    <row r="17" spans="1:23" x14ac:dyDescent="0.25">
      <c r="A17" s="4" t="s">
        <v>19</v>
      </c>
      <c r="B17" s="26">
        <v>39000</v>
      </c>
      <c r="C17" s="26">
        <v>309000</v>
      </c>
    </row>
    <row r="18" spans="1:23" x14ac:dyDescent="0.25">
      <c r="A18" s="4" t="s">
        <v>20</v>
      </c>
      <c r="B18" s="26">
        <v>1276000</v>
      </c>
      <c r="C18" s="26">
        <v>521012.85</v>
      </c>
    </row>
    <row r="19" spans="1:23" ht="18" customHeight="1" x14ac:dyDescent="0.25">
      <c r="A19" s="4" t="s">
        <v>21</v>
      </c>
      <c r="B19" s="26"/>
      <c r="C19" s="26">
        <v>79987.149999999994</v>
      </c>
    </row>
    <row r="20" spans="1:23" x14ac:dyDescent="0.25">
      <c r="A20" s="4" t="s">
        <v>22</v>
      </c>
      <c r="B20" s="26">
        <v>4971392</v>
      </c>
      <c r="C20" s="26">
        <v>7655658</v>
      </c>
    </row>
    <row r="21" spans="1:23" x14ac:dyDescent="0.25">
      <c r="A21" s="4" t="s">
        <v>23</v>
      </c>
      <c r="B21" s="26">
        <v>1750000</v>
      </c>
      <c r="C21" s="26">
        <v>1750000</v>
      </c>
    </row>
    <row r="22" spans="1:23" x14ac:dyDescent="0.25">
      <c r="A22" s="4" t="s">
        <v>24</v>
      </c>
      <c r="B22" s="26">
        <v>14220000</v>
      </c>
      <c r="C22" s="26">
        <v>7739000</v>
      </c>
    </row>
    <row r="23" spans="1:23" x14ac:dyDescent="0.25">
      <c r="A23" s="4" t="s">
        <v>25</v>
      </c>
      <c r="B23" s="26">
        <v>8498000</v>
      </c>
      <c r="C23" s="26">
        <v>16987329.760000002</v>
      </c>
    </row>
    <row r="24" spans="1:23" x14ac:dyDescent="0.25">
      <c r="A24" s="4" t="s">
        <v>26</v>
      </c>
      <c r="B24" s="26">
        <v>4217000</v>
      </c>
      <c r="C24" s="26">
        <v>2576030.96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7863772</v>
      </c>
      <c r="C25" s="8">
        <f>SUM(C26:C34)</f>
        <v>9799372.3399999999</v>
      </c>
    </row>
    <row r="26" spans="1:23" x14ac:dyDescent="0.25">
      <c r="A26" s="4" t="s">
        <v>28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/>
      <c r="C27" s="26">
        <v>245000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268000</v>
      </c>
      <c r="C28" s="26">
        <v>554712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252320</v>
      </c>
      <c r="C29" s="26">
        <v>204112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/>
      <c r="C30" s="26">
        <v>79000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50696</v>
      </c>
      <c r="C31" s="26">
        <v>51737.19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4700000</v>
      </c>
      <c r="C32" s="26">
        <v>4818000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2059322</v>
      </c>
      <c r="C34" s="26">
        <v>3366811.15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38</v>
      </c>
      <c r="B36" s="12"/>
      <c r="C36" s="12">
        <v>1190000</v>
      </c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13510898</v>
      </c>
      <c r="C51" s="8">
        <f>SUM(C52:C60)</f>
        <v>8630923.5399999991</v>
      </c>
    </row>
    <row r="52" spans="1:24" x14ac:dyDescent="0.25">
      <c r="A52" s="4" t="s">
        <v>54</v>
      </c>
      <c r="B52" s="26">
        <v>6109837</v>
      </c>
      <c r="C52" s="26">
        <v>6247463.54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764091</v>
      </c>
      <c r="C53" s="26">
        <v>1221500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>
        <v>3000000</v>
      </c>
      <c r="C55" s="26">
        <v>300000</v>
      </c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136970</v>
      </c>
      <c r="C56" s="26">
        <v>337960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>
        <v>3500000</v>
      </c>
      <c r="C59" s="26">
        <v>524000</v>
      </c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269333095</v>
      </c>
      <c r="C73" s="39">
        <f>C9+C15+C25+C35+C51</f>
        <v>278193613.00000006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269333095</v>
      </c>
      <c r="C86" s="39">
        <f>SUM(C9+C15+C25+C35+C51)</f>
        <v>278193613.00000006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28" x14ac:dyDescent="0.25">
      <c r="A97" s="58" t="s">
        <v>97</v>
      </c>
      <c r="B97" s="58"/>
      <c r="C97" s="58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98</v>
      </c>
      <c r="B101" s="18"/>
      <c r="C101" s="18"/>
      <c r="AA101" s="9"/>
    </row>
    <row r="102" spans="1:28" x14ac:dyDescent="0.25">
      <c r="A102" s="59" t="s">
        <v>99</v>
      </c>
      <c r="B102" s="59"/>
      <c r="C102" s="59"/>
      <c r="AA102" s="9"/>
    </row>
    <row r="103" spans="1:28" x14ac:dyDescent="0.25">
      <c r="A103" s="58" t="s">
        <v>100</v>
      </c>
      <c r="B103" s="58"/>
      <c r="C103" s="58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7" t="s">
        <v>101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  <row r="107" spans="1:28" ht="16.5" x14ac:dyDescent="0.3">
      <c r="A107" s="57" t="s">
        <v>102</v>
      </c>
      <c r="B107" s="57"/>
      <c r="C107" s="57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</row>
  </sheetData>
  <mergeCells count="14">
    <mergeCell ref="A106:AB106"/>
    <mergeCell ref="A107:C107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6"/>
  <sheetViews>
    <sheetView showGridLines="0" tabSelected="1" zoomScale="84" zoomScaleNormal="84" workbookViewId="0">
      <selection activeCell="C114" sqref="C114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5"/>
    </row>
    <row r="2" spans="1:28" ht="18.75" customHeight="1" x14ac:dyDescent="0.3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"/>
    </row>
    <row r="3" spans="1:28" ht="15.75" customHeight="1" x14ac:dyDescent="0.25">
      <c r="A3" s="56" t="s">
        <v>104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6"/>
    </row>
    <row r="4" spans="1:28" ht="15.75" x14ac:dyDescent="0.25">
      <c r="A4" s="56" t="s">
        <v>105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6"/>
    </row>
    <row r="5" spans="1:28" x14ac:dyDescent="0.25">
      <c r="A5" s="55" t="s">
        <v>106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107</v>
      </c>
      <c r="C7" s="43" t="s">
        <v>108</v>
      </c>
      <c r="D7" s="43" t="s">
        <v>109</v>
      </c>
      <c r="E7" s="43" t="s">
        <v>110</v>
      </c>
      <c r="F7" s="43" t="s">
        <v>111</v>
      </c>
      <c r="G7" s="43" t="s">
        <v>112</v>
      </c>
      <c r="H7" s="43" t="s">
        <v>113</v>
      </c>
      <c r="I7" s="43" t="s">
        <v>114</v>
      </c>
      <c r="J7" s="43" t="s">
        <v>115</v>
      </c>
      <c r="K7" s="43" t="s">
        <v>116</v>
      </c>
      <c r="L7" s="43" t="s">
        <v>117</v>
      </c>
      <c r="M7" s="43" t="s">
        <v>118</v>
      </c>
      <c r="N7" s="43" t="s">
        <v>119</v>
      </c>
      <c r="O7" s="43" t="s">
        <v>120</v>
      </c>
      <c r="P7" s="43" t="s">
        <v>121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202240425</v>
      </c>
      <c r="C9" s="8">
        <f>C10+C11+C13+C14</f>
        <v>208136324.68000001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10815405.51</v>
      </c>
      <c r="J9" s="8">
        <f>SUM(J10:J14)</f>
        <v>14419321.210000001</v>
      </c>
      <c r="K9" s="8">
        <f t="shared" ref="K9:O9" si="1">+K10+K11+K12+K13+K14</f>
        <v>10365517.74</v>
      </c>
      <c r="L9" s="8">
        <f t="shared" si="1"/>
        <v>10361762.82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>SUM(D9:O9)</f>
        <v>106418679.40000001</v>
      </c>
      <c r="S9" s="10"/>
    </row>
    <row r="10" spans="1:28" s="14" customFormat="1" x14ac:dyDescent="0.25">
      <c r="A10" s="28" t="s">
        <v>12</v>
      </c>
      <c r="B10" s="25">
        <v>157692775</v>
      </c>
      <c r="C10" s="25">
        <v>158024411.25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>
        <v>9107500</v>
      </c>
      <c r="J10" s="29">
        <v>12288947.470000001</v>
      </c>
      <c r="K10" s="29">
        <v>8739473.3000000007</v>
      </c>
      <c r="L10" s="29">
        <v>8723150</v>
      </c>
      <c r="M10" s="29"/>
      <c r="N10" s="29"/>
      <c r="O10" s="8"/>
      <c r="P10" s="8">
        <f t="shared" ref="P10:P73" si="2">SUM(D10:O10)</f>
        <v>83668745.129999995</v>
      </c>
    </row>
    <row r="11" spans="1:28" x14ac:dyDescent="0.25">
      <c r="A11" s="4" t="s">
        <v>13</v>
      </c>
      <c r="B11" s="26">
        <v>19210934</v>
      </c>
      <c r="C11" s="26">
        <v>22667512.5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>
        <v>330000</v>
      </c>
      <c r="J11" s="9">
        <v>318750</v>
      </c>
      <c r="K11" s="9">
        <v>317500</v>
      </c>
      <c r="L11" s="9">
        <v>317500</v>
      </c>
      <c r="M11" s="9"/>
      <c r="N11" s="9"/>
      <c r="O11" s="8"/>
      <c r="P11" s="27">
        <f t="shared" si="2"/>
        <v>10334552.76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15</v>
      </c>
      <c r="B13" s="26">
        <v>7820000</v>
      </c>
      <c r="C13" s="26">
        <v>7820000</v>
      </c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16</v>
      </c>
      <c r="B14" s="26">
        <v>17516716</v>
      </c>
      <c r="C14" s="26">
        <v>19624400.93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>
        <v>1377905.51</v>
      </c>
      <c r="J14" s="12">
        <v>1811623.74</v>
      </c>
      <c r="K14" s="12">
        <v>1308544.44</v>
      </c>
      <c r="L14" s="12">
        <v>1321112.82</v>
      </c>
      <c r="M14" s="12"/>
      <c r="N14" s="12"/>
      <c r="O14" s="12"/>
      <c r="P14" s="27">
        <f t="shared" si="2"/>
        <v>12415381.51</v>
      </c>
    </row>
    <row r="15" spans="1:28" x14ac:dyDescent="0.25">
      <c r="A15" s="2" t="s">
        <v>17</v>
      </c>
      <c r="B15" s="25">
        <f>B16+B17+B18+B19+B20+B21+B22+B23+B24</f>
        <v>45718000</v>
      </c>
      <c r="C15" s="25">
        <f>C16+C17+C18+C19+C20+C21+C22+C23+C24</f>
        <v>50436992.440000005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2499604.25</v>
      </c>
      <c r="J15" s="8">
        <f t="shared" si="4"/>
        <v>1838359.6800000002</v>
      </c>
      <c r="K15" s="8">
        <f t="shared" ref="K15:O15" si="5">SUM(K16:K24)</f>
        <v>2913173.2800000003</v>
      </c>
      <c r="L15" s="8">
        <f t="shared" si="5"/>
        <v>2291204.69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>SUM(D15:O15)</f>
        <v>17030430.670000002</v>
      </c>
    </row>
    <row r="16" spans="1:28" x14ac:dyDescent="0.25">
      <c r="A16" s="4" t="s">
        <v>18</v>
      </c>
      <c r="B16" s="26">
        <v>10746608</v>
      </c>
      <c r="C16" s="26">
        <v>12818973.720000001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>
        <v>1063163.8700000001</v>
      </c>
      <c r="J16" s="9">
        <v>814364.14</v>
      </c>
      <c r="K16" s="9">
        <v>1320776.29</v>
      </c>
      <c r="L16" s="12">
        <v>957267.82</v>
      </c>
      <c r="M16" s="9"/>
      <c r="N16" s="9"/>
      <c r="O16" s="9"/>
      <c r="P16" s="27">
        <f>SUM(D16:O16)</f>
        <v>8727857.4800000004</v>
      </c>
    </row>
    <row r="17" spans="1:17" ht="30" x14ac:dyDescent="0.25">
      <c r="A17" s="4" t="s">
        <v>19</v>
      </c>
      <c r="B17" s="26">
        <v>39000</v>
      </c>
      <c r="C17" s="26">
        <v>309000</v>
      </c>
      <c r="D17" s="8"/>
      <c r="E17" s="12"/>
      <c r="F17" s="30">
        <v>14691</v>
      </c>
      <c r="G17" s="9"/>
      <c r="H17" s="9"/>
      <c r="I17" s="30">
        <v>15222</v>
      </c>
      <c r="J17" s="9"/>
      <c r="K17" s="30">
        <v>79060</v>
      </c>
      <c r="L17" s="30">
        <v>6000.3</v>
      </c>
      <c r="M17" s="9"/>
      <c r="N17" s="9"/>
      <c r="O17" s="9"/>
      <c r="P17" s="27">
        <f t="shared" si="2"/>
        <v>114973.3</v>
      </c>
    </row>
    <row r="18" spans="1:17" x14ac:dyDescent="0.25">
      <c r="A18" s="4" t="s">
        <v>20</v>
      </c>
      <c r="B18" s="26">
        <v>1276000</v>
      </c>
      <c r="C18" s="26">
        <v>521012.85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2"/>
        <v>0</v>
      </c>
    </row>
    <row r="19" spans="1:17" ht="18" customHeight="1" x14ac:dyDescent="0.25">
      <c r="A19" s="4" t="s">
        <v>21</v>
      </c>
      <c r="B19" s="26"/>
      <c r="C19" s="26">
        <v>79987.149999999994</v>
      </c>
      <c r="D19" s="8"/>
      <c r="E19" s="12"/>
      <c r="F19" s="9"/>
      <c r="G19" s="9"/>
      <c r="H19" s="9">
        <v>30000</v>
      </c>
      <c r="I19" s="9">
        <v>49987.15</v>
      </c>
      <c r="J19" s="9"/>
      <c r="K19" s="9"/>
      <c r="L19" s="9"/>
      <c r="M19" s="9"/>
      <c r="N19" s="9"/>
      <c r="O19" s="9"/>
      <c r="P19" s="27">
        <f t="shared" si="2"/>
        <v>79987.149999999994</v>
      </c>
    </row>
    <row r="20" spans="1:17" x14ac:dyDescent="0.25">
      <c r="A20" s="4" t="s">
        <v>22</v>
      </c>
      <c r="B20" s="26">
        <v>4971392</v>
      </c>
      <c r="C20" s="26">
        <v>7655658</v>
      </c>
      <c r="D20" s="8">
        <v>36721.599999999999</v>
      </c>
      <c r="E20" s="12"/>
      <c r="F20" s="9">
        <v>252901.02</v>
      </c>
      <c r="G20" s="9">
        <v>36721.599999999999</v>
      </c>
      <c r="H20" s="9"/>
      <c r="I20" s="9">
        <v>575618.19999999995</v>
      </c>
      <c r="J20" s="9">
        <v>510000</v>
      </c>
      <c r="K20" s="9"/>
      <c r="L20" s="12">
        <v>1033480.38</v>
      </c>
      <c r="M20" s="9"/>
      <c r="N20" s="9"/>
      <c r="O20" s="9"/>
      <c r="P20" s="27">
        <f t="shared" si="2"/>
        <v>2445442.7999999998</v>
      </c>
    </row>
    <row r="21" spans="1:17" x14ac:dyDescent="0.25">
      <c r="A21" s="4" t="s">
        <v>23</v>
      </c>
      <c r="B21" s="26">
        <v>1750000</v>
      </c>
      <c r="C21" s="26">
        <v>1750000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>
        <v>36347.58</v>
      </c>
      <c r="J21" s="9">
        <v>131767.67000000001</v>
      </c>
      <c r="K21" s="9">
        <v>136527.06</v>
      </c>
      <c r="L21" s="9">
        <v>133711.89000000001</v>
      </c>
      <c r="M21" s="9"/>
      <c r="N21" s="9"/>
      <c r="O21" s="9"/>
      <c r="P21" s="27">
        <f t="shared" si="2"/>
        <v>1426658.1600000001</v>
      </c>
    </row>
    <row r="22" spans="1:17" ht="45" x14ac:dyDescent="0.25">
      <c r="A22" s="4" t="s">
        <v>24</v>
      </c>
      <c r="B22" s="26">
        <v>14220000</v>
      </c>
      <c r="C22" s="26">
        <v>7739000</v>
      </c>
      <c r="D22" s="8"/>
      <c r="E22" s="12">
        <v>21316.7</v>
      </c>
      <c r="F22" s="30">
        <v>386888</v>
      </c>
      <c r="G22" s="9"/>
      <c r="H22" s="30">
        <v>45938.75</v>
      </c>
      <c r="I22" s="30">
        <v>489782.95</v>
      </c>
      <c r="J22" s="30">
        <v>263650.84999999998</v>
      </c>
      <c r="K22" s="30">
        <v>5310</v>
      </c>
      <c r="L22" s="30">
        <v>60727.5</v>
      </c>
      <c r="M22" s="9"/>
      <c r="N22" s="9"/>
      <c r="O22" s="9"/>
      <c r="P22" s="27">
        <f t="shared" si="2"/>
        <v>1273614.75</v>
      </c>
    </row>
    <row r="23" spans="1:17" ht="30" x14ac:dyDescent="0.25">
      <c r="A23" s="4" t="s">
        <v>25</v>
      </c>
      <c r="B23" s="26">
        <v>8498000</v>
      </c>
      <c r="C23" s="26">
        <v>16987329.760000002</v>
      </c>
      <c r="D23" s="8"/>
      <c r="E23" s="12"/>
      <c r="F23" s="9"/>
      <c r="G23" s="30">
        <v>193520</v>
      </c>
      <c r="H23" s="30">
        <v>240000</v>
      </c>
      <c r="I23" s="30">
        <v>227002.5</v>
      </c>
      <c r="J23" s="13"/>
      <c r="K23" s="30">
        <v>1088773.94</v>
      </c>
      <c r="L23" s="33">
        <v>54280</v>
      </c>
      <c r="M23" s="9"/>
      <c r="N23" s="9"/>
      <c r="O23" s="9"/>
      <c r="P23" s="27">
        <f t="shared" si="2"/>
        <v>1803576.44</v>
      </c>
    </row>
    <row r="24" spans="1:17" ht="30" x14ac:dyDescent="0.25">
      <c r="A24" s="4" t="s">
        <v>26</v>
      </c>
      <c r="B24" s="26">
        <v>4217000</v>
      </c>
      <c r="C24" s="26">
        <v>2576030.96</v>
      </c>
      <c r="D24" s="8"/>
      <c r="E24" s="12"/>
      <c r="F24" s="30">
        <v>209532.84</v>
      </c>
      <c r="G24" s="30">
        <v>14514</v>
      </c>
      <c r="H24" s="30">
        <v>444753.94</v>
      </c>
      <c r="I24" s="30">
        <v>42480</v>
      </c>
      <c r="J24" s="30">
        <v>118577.02</v>
      </c>
      <c r="K24" s="30">
        <v>282725.99</v>
      </c>
      <c r="L24" s="12">
        <v>45736.800000000003</v>
      </c>
      <c r="M24" s="9"/>
      <c r="N24" s="9"/>
      <c r="O24" s="9"/>
      <c r="P24" s="27">
        <f t="shared" si="2"/>
        <v>1158320.5900000001</v>
      </c>
    </row>
    <row r="25" spans="1:17" x14ac:dyDescent="0.25">
      <c r="A25" s="2" t="s">
        <v>27</v>
      </c>
      <c r="B25" s="25">
        <f>B26+B27+B28+B29+B30+B31+B32+B33+B34</f>
        <v>7863772</v>
      </c>
      <c r="C25" s="25">
        <f>C26+C27+C28+C29+C30+C31+C32+C33+C34</f>
        <v>9799372.3399999999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713443.44</v>
      </c>
      <c r="J25" s="8">
        <f t="shared" si="6"/>
        <v>433002.02</v>
      </c>
      <c r="K25" s="8">
        <f t="shared" si="6"/>
        <v>892119.31</v>
      </c>
      <c r="L25" s="8">
        <f t="shared" si="6"/>
        <v>463288.88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2"/>
        <v>6432461.79</v>
      </c>
    </row>
    <row r="26" spans="1:17" ht="30" x14ac:dyDescent="0.25">
      <c r="A26" s="4" t="s">
        <v>28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>
        <v>7800</v>
      </c>
      <c r="J26" s="30">
        <v>7200</v>
      </c>
      <c r="K26" s="33">
        <v>61164.14</v>
      </c>
      <c r="L26" s="30">
        <v>14850</v>
      </c>
      <c r="M26" s="30"/>
      <c r="N26" s="11"/>
      <c r="O26" s="11"/>
      <c r="P26" s="27">
        <f t="shared" si="2"/>
        <v>239726.27000000002</v>
      </c>
      <c r="Q26" s="11"/>
    </row>
    <row r="27" spans="1:17" x14ac:dyDescent="0.25">
      <c r="A27" s="4" t="s">
        <v>29</v>
      </c>
      <c r="B27" s="26"/>
      <c r="C27" s="26">
        <v>245000</v>
      </c>
      <c r="D27" s="12"/>
      <c r="E27" s="12"/>
      <c r="F27" s="12"/>
      <c r="G27" s="9"/>
      <c r="H27" s="9"/>
      <c r="I27" s="9">
        <v>48852</v>
      </c>
      <c r="J27" s="9"/>
      <c r="K27" s="9"/>
      <c r="L27" s="9"/>
      <c r="M27" s="13"/>
      <c r="N27" s="13"/>
      <c r="O27" s="13"/>
      <c r="P27" s="27">
        <f t="shared" si="2"/>
        <v>48852</v>
      </c>
    </row>
    <row r="28" spans="1:17" ht="30" x14ac:dyDescent="0.25">
      <c r="A28" s="4" t="s">
        <v>30</v>
      </c>
      <c r="B28" s="26">
        <v>268000</v>
      </c>
      <c r="C28" s="26">
        <v>554712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30">
        <v>168940.51</v>
      </c>
      <c r="L28" s="17"/>
      <c r="M28" s="17"/>
      <c r="N28" s="17"/>
      <c r="O28" s="17"/>
      <c r="P28" s="27">
        <f t="shared" si="2"/>
        <v>396443.55000000005</v>
      </c>
    </row>
    <row r="29" spans="1:17" x14ac:dyDescent="0.25">
      <c r="A29" s="4" t="s">
        <v>31</v>
      </c>
      <c r="B29" s="26">
        <v>252320</v>
      </c>
      <c r="C29" s="26">
        <v>204112</v>
      </c>
      <c r="D29" s="12"/>
      <c r="E29" s="12"/>
      <c r="F29" s="12">
        <v>58410.95</v>
      </c>
      <c r="G29" s="9"/>
      <c r="H29" s="9"/>
      <c r="I29" s="9"/>
      <c r="J29" s="9"/>
      <c r="K29" s="9">
        <v>71998.12</v>
      </c>
      <c r="L29" s="9"/>
      <c r="N29" s="9"/>
      <c r="O29" s="9"/>
      <c r="P29" s="27">
        <f t="shared" si="2"/>
        <v>130409.06999999999</v>
      </c>
    </row>
    <row r="30" spans="1:17" ht="30" x14ac:dyDescent="0.25">
      <c r="A30" s="4" t="s">
        <v>32</v>
      </c>
      <c r="B30" s="26"/>
      <c r="C30" s="26">
        <v>79000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33</v>
      </c>
      <c r="B31" s="26">
        <v>50696</v>
      </c>
      <c r="C31" s="26">
        <v>51737.19</v>
      </c>
      <c r="D31" s="12"/>
      <c r="E31" s="12"/>
      <c r="F31" s="12"/>
      <c r="G31" s="9"/>
      <c r="H31" s="9"/>
      <c r="I31" s="9"/>
      <c r="J31" s="9"/>
      <c r="K31" s="9"/>
      <c r="L31" s="30">
        <v>2580.6999999999998</v>
      </c>
      <c r="M31" s="17"/>
      <c r="N31" s="9"/>
      <c r="O31" s="9"/>
      <c r="P31" s="27">
        <f t="shared" si="2"/>
        <v>2580.6999999999998</v>
      </c>
    </row>
    <row r="32" spans="1:17" ht="30" x14ac:dyDescent="0.25">
      <c r="A32" s="4" t="s">
        <v>34</v>
      </c>
      <c r="B32" s="26">
        <v>4700000</v>
      </c>
      <c r="C32" s="26">
        <v>4818000</v>
      </c>
      <c r="D32" s="16"/>
      <c r="E32" s="16"/>
      <c r="F32" s="17"/>
      <c r="G32" s="17"/>
      <c r="H32" s="30">
        <v>1446147.8</v>
      </c>
      <c r="I32" s="30">
        <v>560060.69999999995</v>
      </c>
      <c r="J32" s="30">
        <v>350000</v>
      </c>
      <c r="K32" s="30">
        <v>291971.76</v>
      </c>
      <c r="L32" s="30">
        <v>350000</v>
      </c>
      <c r="M32" s="30"/>
      <c r="N32" s="36"/>
      <c r="O32" s="11"/>
      <c r="P32" s="27">
        <f t="shared" si="2"/>
        <v>2998180.26</v>
      </c>
    </row>
    <row r="33" spans="1:21" ht="45" x14ac:dyDescent="0.25">
      <c r="A33" s="4" t="s">
        <v>35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36</v>
      </c>
      <c r="B34" s="26">
        <v>2059322</v>
      </c>
      <c r="C34" s="26">
        <v>3366811.15</v>
      </c>
      <c r="D34" s="12"/>
      <c r="E34" s="12">
        <v>14125.78</v>
      </c>
      <c r="F34" s="12">
        <v>334525.52</v>
      </c>
      <c r="G34" s="9"/>
      <c r="H34" s="9">
        <v>1701182.92</v>
      </c>
      <c r="I34" s="9">
        <v>96730.74</v>
      </c>
      <c r="J34" s="9">
        <v>75802.02</v>
      </c>
      <c r="K34" s="9">
        <v>298044.78000000003</v>
      </c>
      <c r="L34" s="9">
        <v>95858.18</v>
      </c>
      <c r="M34" s="11"/>
      <c r="N34" s="11"/>
      <c r="O34" s="11"/>
      <c r="P34" s="27">
        <f t="shared" si="2"/>
        <v>2616269.94</v>
      </c>
    </row>
    <row r="35" spans="1:21" x14ac:dyDescent="0.25">
      <c r="A35" s="2" t="s">
        <v>37</v>
      </c>
      <c r="B35" s="25">
        <f t="shared" ref="B35:C35" si="7">B36+B37+B38+B39+B40+B41+B42</f>
        <v>0</v>
      </c>
      <c r="C35" s="26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1190000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27">
        <f t="shared" si="2"/>
        <v>1190000</v>
      </c>
    </row>
    <row r="36" spans="1:21" ht="30" x14ac:dyDescent="0.25">
      <c r="A36" s="4" t="s">
        <v>38</v>
      </c>
      <c r="B36" s="26"/>
      <c r="C36" s="26">
        <v>1190000</v>
      </c>
      <c r="D36" s="27"/>
      <c r="E36" s="12"/>
      <c r="F36" s="12"/>
      <c r="G36" s="12"/>
      <c r="H36" s="12"/>
      <c r="I36" s="12">
        <v>1190000</v>
      </c>
      <c r="J36" s="12"/>
      <c r="K36" s="12"/>
      <c r="L36" s="12"/>
      <c r="M36" s="11"/>
      <c r="N36" s="11"/>
      <c r="O36" s="11"/>
      <c r="P36" s="27">
        <f t="shared" si="2"/>
        <v>1190000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45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53</v>
      </c>
      <c r="B51" s="25">
        <f>B52+B53+B54+B55+B56+B57+B58+B59+B60</f>
        <v>13510898</v>
      </c>
      <c r="C51" s="25">
        <f>C52+C53+C54+C55+C56+C57+C58+C59+C60</f>
        <v>8630923.5399999991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184056.31</v>
      </c>
      <c r="J51" s="8">
        <f t="shared" si="11"/>
        <v>49819.6</v>
      </c>
      <c r="K51" s="8">
        <f t="shared" ref="K51:T51" si="12">SUM(K52:K60)</f>
        <v>261674.62</v>
      </c>
      <c r="L51" s="8">
        <f t="shared" si="12"/>
        <v>1013660.26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2"/>
        <v>1701915.48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54</v>
      </c>
      <c r="B52" s="26">
        <v>6109837</v>
      </c>
      <c r="C52" s="26">
        <v>6247463.54</v>
      </c>
      <c r="D52" s="27"/>
      <c r="E52" s="12"/>
      <c r="F52" s="9">
        <v>67250.070000000007</v>
      </c>
      <c r="G52" s="12"/>
      <c r="H52" s="12">
        <v>125454.62</v>
      </c>
      <c r="I52" s="12"/>
      <c r="J52" s="12">
        <v>49819.6</v>
      </c>
      <c r="K52" s="12">
        <v>39671.599999999999</v>
      </c>
      <c r="L52" s="12">
        <v>214682.65</v>
      </c>
      <c r="M52" s="11"/>
      <c r="N52" s="12"/>
      <c r="O52" s="12"/>
      <c r="P52" s="27">
        <f t="shared" si="2"/>
        <v>496878.54000000004</v>
      </c>
    </row>
    <row r="53" spans="1:20" ht="30" x14ac:dyDescent="0.25">
      <c r="A53" s="4" t="s">
        <v>55</v>
      </c>
      <c r="B53" s="26">
        <v>764091</v>
      </c>
      <c r="C53" s="26">
        <v>1221500</v>
      </c>
      <c r="D53" s="27"/>
      <c r="E53" s="12"/>
      <c r="F53" s="12"/>
      <c r="G53" s="12"/>
      <c r="I53" s="12">
        <v>184056.31</v>
      </c>
      <c r="J53" s="12"/>
      <c r="K53" s="12"/>
      <c r="L53" s="12">
        <v>789000.01</v>
      </c>
      <c r="M53" s="12"/>
      <c r="N53" s="16"/>
      <c r="O53" s="16"/>
      <c r="P53" s="8">
        <f t="shared" si="2"/>
        <v>973056.32000000007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57</v>
      </c>
      <c r="B55" s="26">
        <v>3000000</v>
      </c>
      <c r="C55" s="26">
        <v>300000</v>
      </c>
      <c r="D55" s="27"/>
      <c r="E55" s="12"/>
      <c r="F55" s="12"/>
      <c r="G55" s="12"/>
      <c r="H55" s="12"/>
      <c r="I55" s="12"/>
      <c r="K55" s="30">
        <v>222003.02</v>
      </c>
      <c r="L55" s="12"/>
      <c r="N55" s="11"/>
      <c r="O55" s="11"/>
      <c r="P55" s="8">
        <f t="shared" si="2"/>
        <v>222003.02</v>
      </c>
    </row>
    <row r="56" spans="1:20" ht="30" x14ac:dyDescent="0.25">
      <c r="A56" s="4" t="s">
        <v>58</v>
      </c>
      <c r="B56" s="26">
        <v>136970</v>
      </c>
      <c r="C56" s="26">
        <v>337960</v>
      </c>
      <c r="D56" s="27"/>
      <c r="E56" s="12"/>
      <c r="F56" s="12"/>
      <c r="G56" s="12"/>
      <c r="H56" s="12"/>
      <c r="I56" s="12"/>
      <c r="J56" s="12"/>
      <c r="L56" s="12">
        <v>9977.6</v>
      </c>
      <c r="M56" s="11"/>
      <c r="N56" s="12"/>
      <c r="O56" s="12"/>
      <c r="P56" s="8">
        <f t="shared" si="2"/>
        <v>9977.6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61</v>
      </c>
      <c r="B59" s="26">
        <v>3500000</v>
      </c>
      <c r="C59" s="26">
        <v>524000</v>
      </c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75</v>
      </c>
      <c r="B73" s="39">
        <f>+B9+B15+B25+B35+B43+B51+B61+B66+B69</f>
        <v>269333095</v>
      </c>
      <c r="C73" s="39">
        <f>+C9+C15+C25+C35+C43+C51+C61+C66+C69</f>
        <v>278193613.00000006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>+I9+I15+I25+I35+I43+I51+I61+I66+I69</f>
        <v>15402509.51</v>
      </c>
      <c r="J73" s="39">
        <f t="shared" si="18"/>
        <v>16740502.51</v>
      </c>
      <c r="K73" s="39">
        <f t="shared" si="18"/>
        <v>14432484.949999999</v>
      </c>
      <c r="L73" s="39">
        <f t="shared" ref="L73:N73" si="19">+L9+L15+L25+L35+L43+L51+L61+L66+L69</f>
        <v>14129916.65</v>
      </c>
      <c r="M73" s="39">
        <f>+M9+M15+M25+M35+M43+M51+M61+M66+M69</f>
        <v>0</v>
      </c>
      <c r="N73" s="39">
        <f t="shared" si="19"/>
        <v>0</v>
      </c>
      <c r="O73" s="39">
        <f>+O9+O15+O25+O35+O43+O51+O61+O66+O69</f>
        <v>0</v>
      </c>
      <c r="P73" s="44">
        <f t="shared" si="2"/>
        <v>132773487.34000002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21">+B73+B87</f>
        <v>269333095</v>
      </c>
      <c r="C89" s="39">
        <f t="shared" si="21"/>
        <v>278193613.00000006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15402509.51</v>
      </c>
      <c r="J89" s="39">
        <f t="shared" si="21"/>
        <v>16740502.51</v>
      </c>
      <c r="K89" s="39">
        <f t="shared" si="21"/>
        <v>14432484.949999999</v>
      </c>
      <c r="L89" s="39">
        <f t="shared" si="21"/>
        <v>14129916.65</v>
      </c>
      <c r="M89" s="39">
        <f t="shared" si="21"/>
        <v>0</v>
      </c>
      <c r="N89" s="39">
        <f t="shared" si="21"/>
        <v>0</v>
      </c>
      <c r="O89" s="39">
        <f t="shared" si="21"/>
        <v>0</v>
      </c>
      <c r="P89" s="44">
        <f t="shared" si="20"/>
        <v>132773487.34000002</v>
      </c>
    </row>
    <row r="90" spans="1:20" x14ac:dyDescent="0.25">
      <c r="A90" t="s">
        <v>122</v>
      </c>
      <c r="D90" s="9"/>
      <c r="E90" s="9"/>
      <c r="F90" s="9"/>
    </row>
    <row r="91" spans="1:20" x14ac:dyDescent="0.25">
      <c r="A91" t="s">
        <v>123</v>
      </c>
      <c r="B91" s="37"/>
      <c r="D91" s="9"/>
      <c r="E91" s="9"/>
      <c r="F91" s="9"/>
    </row>
    <row r="92" spans="1:20" x14ac:dyDescent="0.25">
      <c r="A92" s="62" t="s">
        <v>124</v>
      </c>
      <c r="B92" s="62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7" spans="1:17" x14ac:dyDescent="0.25">
      <c r="A97" t="s">
        <v>89</v>
      </c>
      <c r="H97" t="s">
        <v>90</v>
      </c>
      <c r="M97" t="s">
        <v>125</v>
      </c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126</v>
      </c>
    </row>
    <row r="104" spans="1:17" x14ac:dyDescent="0.25">
      <c r="A104" t="s">
        <v>95</v>
      </c>
      <c r="H104" t="s">
        <v>96</v>
      </c>
      <c r="M104" t="s">
        <v>127</v>
      </c>
    </row>
    <row r="107" spans="1:17" ht="17.25" x14ac:dyDescent="0.3">
      <c r="A107" s="63" t="s">
        <v>128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</row>
    <row r="110" spans="1:17" ht="18.75" x14ac:dyDescent="0.3">
      <c r="A110" s="61"/>
      <c r="B110" s="61"/>
      <c r="C110" s="61"/>
      <c r="D110" s="61"/>
      <c r="E110" s="61"/>
      <c r="F110" s="61"/>
      <c r="G110" s="61"/>
      <c r="H110" s="61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5"/>
      <c r="D112" s="34"/>
      <c r="E112" s="35"/>
      <c r="F112" s="5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5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8.75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8.7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8" spans="1:17" x14ac:dyDescent="0.25">
      <c r="F118" s="11"/>
    </row>
    <row r="119" spans="1:17" x14ac:dyDescent="0.25">
      <c r="F119" s="11"/>
    </row>
    <row r="126" spans="1:17" x14ac:dyDescent="0.25">
      <c r="H126" s="11"/>
    </row>
  </sheetData>
  <mergeCells count="8">
    <mergeCell ref="A1:P1"/>
    <mergeCell ref="A110:H110"/>
    <mergeCell ref="A2:P2"/>
    <mergeCell ref="A4:P4"/>
    <mergeCell ref="A3:P3"/>
    <mergeCell ref="A5:P5"/>
    <mergeCell ref="A92:B92"/>
    <mergeCell ref="A107:N10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09E375-79CA-4BC3-9023-200EE45C5EC1}"/>
</file>

<file path=customXml/itemProps2.xml><?xml version="1.0" encoding="utf-8"?>
<ds:datastoreItem xmlns:ds="http://schemas.openxmlformats.org/officeDocument/2006/customXml" ds:itemID="{D66C2C1D-0573-4613-80FD-3628591696EB}"/>
</file>

<file path=customXml/itemProps3.xml><?xml version="1.0" encoding="utf-8"?>
<ds:datastoreItem xmlns:ds="http://schemas.openxmlformats.org/officeDocument/2006/customXml" ds:itemID="{D63EA9C7-513C-4C58-B134-CAB38BB21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2025-10-17T15:40:09Z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