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Diciembre 2024/"/>
    </mc:Choice>
  </mc:AlternateContent>
  <xr:revisionPtr revIDLastSave="0" documentId="8_{47F84122-0A62-47AA-9AA0-DDD59105173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5" i="3" l="1"/>
  <c r="N35" i="3"/>
  <c r="O35" i="3"/>
  <c r="F61" i="3"/>
  <c r="C51" i="3"/>
  <c r="C17" i="2"/>
  <c r="I9" i="3"/>
  <c r="B25" i="3"/>
  <c r="E9" i="3"/>
  <c r="C25" i="3"/>
  <c r="P11" i="3" l="1"/>
  <c r="C15" i="3"/>
  <c r="C9" i="3"/>
  <c r="M15" i="3"/>
  <c r="J15" i="3"/>
  <c r="Q14" i="3" s="1"/>
  <c r="C53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B35" i="3"/>
  <c r="P34" i="3"/>
  <c r="P22" i="3"/>
  <c r="C27" i="2"/>
  <c r="P10" i="3" l="1"/>
  <c r="B51" i="3"/>
  <c r="B15" i="3"/>
  <c r="C73" i="3"/>
  <c r="C89" i="3" s="1"/>
  <c r="P14" i="3"/>
  <c r="P16" i="3"/>
  <c r="N9" i="3"/>
  <c r="O9" i="3"/>
  <c r="B73" i="3" l="1"/>
  <c r="B89" i="3" s="1"/>
  <c r="C11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73" i="3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73" i="3"/>
  <c r="I89" i="3" s="1"/>
  <c r="L15" i="3"/>
  <c r="Q66" i="3"/>
  <c r="R66" i="3"/>
  <c r="S66" i="3"/>
  <c r="T66" i="3"/>
  <c r="U66" i="3"/>
  <c r="V66" i="3"/>
  <c r="H89" i="3" l="1"/>
  <c r="L9" i="3"/>
  <c r="L35" i="3"/>
  <c r="B37" i="2"/>
  <c r="P35" i="3" l="1"/>
  <c r="N15" i="3"/>
  <c r="N73" i="3" s="1"/>
  <c r="N89" i="3" s="1"/>
  <c r="O15" i="3"/>
  <c r="M9" i="3"/>
  <c r="C45" i="2"/>
  <c r="C37" i="2" s="1"/>
  <c r="B53" i="2"/>
  <c r="B45" i="2"/>
  <c r="B27" i="2"/>
  <c r="B17" i="2"/>
  <c r="B11" i="2"/>
  <c r="B75" i="2" l="1"/>
  <c r="C75" i="2"/>
  <c r="C86" i="2"/>
  <c r="B86" i="2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<sst xmlns="http://schemas.openxmlformats.org/spreadsheetml/2006/main" count="213" uniqueCount="126">
  <si>
    <t>MINISTERIO DE ADMINISTRACION PUBLICA  - MAP-</t>
  </si>
  <si>
    <t>INSTITUTO DE ADMINISTRACION PUBLICA - INAP -</t>
  </si>
  <si>
    <t xml:space="preserve">Presupuesto de Gastos y Aplicaciones Financieras </t>
  </si>
  <si>
    <t>AñO 2024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</si>
  <si>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</si>
  <si>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</si>
  <si>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</si>
  <si>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</si>
  <si>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</si>
  <si>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</si>
  <si>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</si>
  <si>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</si>
  <si>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</si>
  <si>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</si>
  <si>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</si>
  <si>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</si>
  <si>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</si>
  <si>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</si>
  <si>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</si>
  <si>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</si>
  <si>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</si>
  <si>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</si>
  <si>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</si>
  <si>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</si>
  <si>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</si>
  <si>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</si>
  <si>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</si>
  <si>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</si>
  <si>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</si>
  <si>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</si>
  <si>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</si>
  <si>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</si>
  <si>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</si>
  <si>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</si>
  <si>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</si>
  <si>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</si>
  <si>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</si>
  <si>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</si>
  <si>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</si>
  <si>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</si>
  <si>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</si>
  <si>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</si>
  <si>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</si>
  <si>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</si>
  <si>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</si>
  <si>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</si>
  <si>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</si>
  <si>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</si>
  <si>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</si>
  <si>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</si>
  <si>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</si>
  <si>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</si>
  <si>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</si>
  <si>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</si>
  <si>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</si>
  <si>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</si>
  <si>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</si>
  <si>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</si>
  <si>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</si>
  <si>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</si>
  <si>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</si>
  <si>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</si>
  <si>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</si>
  <si>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</si>
  <si>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</si>
  <si>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</si>
  <si>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</si>
  <si>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</si>
  <si>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</si>
  <si>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</si>
  <si>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</si>
  <si>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</si>
  <si>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</si>
  <si>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</si>
  <si>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</si>
  <si>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</si>
  <si>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</si>
  <si>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</si>
  <si>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</si>
  <si>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</si>
  <si>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</si>
  <si>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</si>
  <si>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</si>
  <si>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</si>
  <si>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</si>
  <si>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</si>
  <si>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</si>
  <si>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</si>
  <si>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</si>
  <si>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</si>
  <si>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</si>
  <si>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</si>
  <si>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</si>
  <si>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Sra. Juana Maria Rodriguez</t>
  </si>
  <si>
    <t>Sra. Catalina Feliz</t>
  </si>
  <si>
    <t>Enc. Presupuesto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</si>
  <si>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</si>
  <si>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</si>
  <si>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</si>
  <si>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 xml:space="preserve">                                                                                                          Sr. Gregorio Montero</t>
  </si>
  <si>
    <t xml:space="preserve">                                                                                                                Director General</t>
  </si>
  <si>
    <t>INSTITUTO DE ADMINISTRACION PUBLICA  -INAP-</t>
  </si>
  <si>
    <t xml:space="preserve">Ejecución de Gastos y Aplicaciones Financieras </t>
  </si>
  <si>
    <t>Año 2024</t>
  </si>
  <si>
    <t>En RD$</t>
  </si>
  <si>
    <t xml:space="preserve">Presupuesto Aprobado 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</si>
  <si>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</si>
  <si>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</si>
  <si>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</si>
  <si>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</si>
  <si>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</si>
  <si>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</si>
  <si>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</si>
  <si>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</si>
  <si>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</si>
  <si>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</si>
  <si>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</si>
  <si>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</si>
  <si>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</si>
  <si>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</si>
  <si>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</si>
  <si>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r>
      <t xml:space="preserve">Fecha de registro:    </t>
    </r>
    <r>
      <rPr>
        <sz val="11"/>
        <color rgb="FFFF0000"/>
        <rFont val="Calibri"/>
        <family val="2"/>
        <scheme val="minor"/>
      </rPr>
      <t xml:space="preserve"> H</t>
    </r>
    <r>
      <rPr>
        <sz val="11"/>
        <color rgb="FFC00000"/>
        <rFont val="Calibri"/>
        <family val="2"/>
        <scheme val="minor"/>
      </rPr>
      <t>asta el 10 de Enero del 2025</t>
    </r>
  </si>
  <si>
    <r>
      <t>Fecha de imputación:</t>
    </r>
    <r>
      <rPr>
        <sz val="11"/>
        <color rgb="FFFF0000"/>
        <rFont val="Calibri"/>
        <family val="2"/>
        <scheme val="minor"/>
      </rPr>
      <t xml:space="preserve">  H</t>
    </r>
    <r>
      <rPr>
        <sz val="11"/>
        <color rgb="FFC00000"/>
        <rFont val="Calibri"/>
        <family val="2"/>
        <scheme val="minor"/>
      </rPr>
      <t>asta el 31 de Diciembre del  2024</t>
    </r>
  </si>
  <si>
    <t>Aprobado por</t>
  </si>
  <si>
    <t>Sr. Gregorio Montero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</si>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</sst>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0" fillId="0" borderId="0" xfId="1" applyFont="1" applyFill="1" applyAlignment="1">
      <alignment vertical="center"/>
    </xf>
    <xf numFmtId="43" fontId="6" fillId="0" borderId="0" xfId="1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9"/>
  <sheetViews>
    <sheetView showGridLines="0" topLeftCell="A20" zoomScaleNormal="100" workbookViewId="0">
      <selection activeCell="Y43" sqref="Y43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  <col min="25" max="25" width="14.140625" bestFit="1" customWidth="1"/>
    <col min="26" max="26" width="14.85546875" bestFit="1" customWidth="1"/>
    <col min="28" max="28" width="11.28515625" bestFit="1" customWidth="1"/>
    <col min="29" max="30" width="15.140625" bestFit="1" customWidth="1"/>
  </cols>
  <sheetData>
    <row r="1" spans="1:14" ht="18.75" x14ac:dyDescent="0.3">
      <c r="A1" s="56" t="s">
        <v>0</v>
      </c>
      <c r="B1" s="56"/>
      <c r="C1" s="56"/>
    </row>
    <row r="2" spans="1:14" ht="18.75" x14ac:dyDescent="0.3">
      <c r="A2" s="56" t="s">
        <v>1</v>
      </c>
      <c r="B2" s="56"/>
      <c r="C2" s="56"/>
    </row>
    <row r="3" spans="1:14" ht="18.75" x14ac:dyDescent="0.3">
      <c r="A3" s="62" t="s">
        <v>2</v>
      </c>
      <c r="B3" s="62"/>
      <c r="C3" s="62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.75" x14ac:dyDescent="0.3">
      <c r="A4" s="62" t="s">
        <v>3</v>
      </c>
      <c r="B4" s="62"/>
      <c r="C4" s="62"/>
      <c r="D4" s="6" t="s">
        <v>4</v>
      </c>
    </row>
    <row r="5" spans="1:14" x14ac:dyDescent="0.25">
      <c r="A5" s="61" t="s">
        <v>5</v>
      </c>
      <c r="B5" s="61"/>
      <c r="C5" s="61"/>
      <c r="D5" s="11" t="s">
        <v>6</v>
      </c>
    </row>
    <row r="6" spans="1:14" x14ac:dyDescent="0.25">
      <c r="A6" s="47"/>
      <c r="B6" s="47"/>
      <c r="C6" s="47"/>
      <c r="D6" s="11"/>
    </row>
    <row r="7" spans="1:14" x14ac:dyDescent="0.25">
      <c r="A7" s="47"/>
      <c r="B7" s="47"/>
      <c r="C7" s="47"/>
      <c r="D7" s="11"/>
    </row>
    <row r="9" spans="1:14" ht="15.75" x14ac:dyDescent="0.25">
      <c r="A9" s="9" t="s">
        <v>7</v>
      </c>
      <c r="B9" s="10" t="s">
        <v>8</v>
      </c>
      <c r="C9" s="10" t="s">
        <v>9</v>
      </c>
    </row>
    <row r="10" spans="1:14" x14ac:dyDescent="0.25">
      <c r="A10" s="1" t="s">
        <v>10</v>
      </c>
      <c r="B10" s="12"/>
      <c r="C10" s="12"/>
    </row>
    <row r="11" spans="1:14" x14ac:dyDescent="0.25">
      <c r="A11" s="2" t="s">
        <v>11</v>
      </c>
      <c r="B11" s="13">
        <f>SUM(B12:B16)</f>
        <v>151643214</v>
      </c>
      <c r="C11" s="13">
        <f>SUM(C12:C16)</f>
        <v>173875804.32999998</v>
      </c>
    </row>
    <row r="12" spans="1:14" x14ac:dyDescent="0.25">
      <c r="A12" s="5" t="s">
        <v>12</v>
      </c>
      <c r="B12" s="17">
        <v>116064251</v>
      </c>
      <c r="C12" s="38">
        <v>128550776.95</v>
      </c>
    </row>
    <row r="13" spans="1:14" x14ac:dyDescent="0.25">
      <c r="A13" s="5" t="s">
        <v>13</v>
      </c>
      <c r="B13" s="17">
        <v>18980890</v>
      </c>
      <c r="C13" s="40">
        <v>27527600.489999998</v>
      </c>
    </row>
    <row r="14" spans="1:14" x14ac:dyDescent="0.25">
      <c r="A14" s="5" t="s">
        <v>14</v>
      </c>
      <c r="B14" s="17"/>
      <c r="C14" s="40"/>
    </row>
    <row r="15" spans="1:14" x14ac:dyDescent="0.25">
      <c r="A15" s="5" t="s">
        <v>15</v>
      </c>
      <c r="B15" s="17"/>
      <c r="C15" s="40"/>
    </row>
    <row r="16" spans="1:14" x14ac:dyDescent="0.25">
      <c r="A16" s="5" t="s">
        <v>16</v>
      </c>
      <c r="B16" s="17">
        <v>16598073</v>
      </c>
      <c r="C16" s="40">
        <v>17797426.890000001</v>
      </c>
    </row>
    <row r="17" spans="1:28" x14ac:dyDescent="0.25">
      <c r="A17" s="2" t="s">
        <v>17</v>
      </c>
      <c r="B17" s="13">
        <f>SUM(B18:B26)</f>
        <v>57061821</v>
      </c>
      <c r="C17" s="13">
        <f>SUM(C18:C26)</f>
        <v>36652634</v>
      </c>
    </row>
    <row r="18" spans="1:28" x14ac:dyDescent="0.25">
      <c r="A18" s="5" t="s">
        <v>18</v>
      </c>
      <c r="B18" s="17">
        <v>14901235</v>
      </c>
      <c r="C18" s="40">
        <v>12227735</v>
      </c>
    </row>
    <row r="19" spans="1:28" x14ac:dyDescent="0.25">
      <c r="A19" s="5" t="s">
        <v>19</v>
      </c>
      <c r="B19" s="17">
        <v>746000</v>
      </c>
      <c r="C19" s="40">
        <v>55461</v>
      </c>
    </row>
    <row r="20" spans="1:28" x14ac:dyDescent="0.25">
      <c r="A20" s="5" t="s">
        <v>20</v>
      </c>
      <c r="B20" s="17">
        <v>800000</v>
      </c>
      <c r="C20" s="40">
        <v>485816.6</v>
      </c>
    </row>
    <row r="21" spans="1:28" ht="18" customHeight="1" x14ac:dyDescent="0.25">
      <c r="A21" s="5" t="s">
        <v>21</v>
      </c>
      <c r="B21" s="17">
        <v>120000</v>
      </c>
      <c r="C21" s="40">
        <v>182294</v>
      </c>
      <c r="AB21" s="16"/>
    </row>
    <row r="22" spans="1:28" x14ac:dyDescent="0.25">
      <c r="A22" s="5" t="s">
        <v>22</v>
      </c>
      <c r="B22" s="17">
        <v>6112537</v>
      </c>
      <c r="C22" s="40">
        <v>5879094.4000000004</v>
      </c>
    </row>
    <row r="23" spans="1:28" x14ac:dyDescent="0.25">
      <c r="A23" s="5" t="s">
        <v>23</v>
      </c>
      <c r="B23" s="17">
        <v>12846000</v>
      </c>
      <c r="C23" s="40">
        <v>1707520</v>
      </c>
    </row>
    <row r="24" spans="1:28" x14ac:dyDescent="0.25">
      <c r="A24" s="5" t="s">
        <v>24</v>
      </c>
      <c r="B24" s="17">
        <v>12314720</v>
      </c>
      <c r="C24" s="40">
        <v>3704668</v>
      </c>
    </row>
    <row r="25" spans="1:28" x14ac:dyDescent="0.25">
      <c r="A25" s="5" t="s">
        <v>25</v>
      </c>
      <c r="B25" s="17">
        <v>7871329</v>
      </c>
      <c r="C25" s="40">
        <v>10750665</v>
      </c>
    </row>
    <row r="26" spans="1:28" x14ac:dyDescent="0.25">
      <c r="A26" s="5" t="s">
        <v>26</v>
      </c>
      <c r="B26" s="17">
        <v>1350000</v>
      </c>
      <c r="C26" s="40">
        <v>1659380</v>
      </c>
      <c r="D26" s="17">
        <v>2179000</v>
      </c>
      <c r="E26" s="17">
        <v>2179000</v>
      </c>
      <c r="F26" s="17">
        <v>2179000</v>
      </c>
      <c r="G26" s="17">
        <v>2179000</v>
      </c>
      <c r="H26" s="17">
        <v>2179000</v>
      </c>
      <c r="I26" s="17">
        <v>2179000</v>
      </c>
      <c r="J26" s="17">
        <v>2179000</v>
      </c>
      <c r="K26" s="17">
        <v>2179000</v>
      </c>
      <c r="L26" s="17">
        <v>2179000</v>
      </c>
      <c r="M26" s="17">
        <v>2179000</v>
      </c>
      <c r="N26" s="17">
        <v>2179000</v>
      </c>
      <c r="O26" s="17">
        <v>2179000</v>
      </c>
      <c r="P26" s="17">
        <v>2179000</v>
      </c>
      <c r="Q26" s="17">
        <v>2179000</v>
      </c>
      <c r="R26" s="17">
        <v>2179000</v>
      </c>
      <c r="S26" s="17">
        <v>2179000</v>
      </c>
      <c r="T26" s="17">
        <v>2179000</v>
      </c>
      <c r="U26" s="17">
        <v>2179000</v>
      </c>
      <c r="V26" s="17">
        <v>2179000</v>
      </c>
    </row>
    <row r="27" spans="1:28" x14ac:dyDescent="0.25">
      <c r="A27" s="2" t="s">
        <v>27</v>
      </c>
      <c r="B27" s="13">
        <f>SUM(B28:B36)</f>
        <v>7172253</v>
      </c>
      <c r="C27" s="13">
        <f>SUM(C28:C36)</f>
        <v>8624239</v>
      </c>
    </row>
    <row r="28" spans="1:28" x14ac:dyDescent="0.25">
      <c r="A28" s="5" t="s">
        <v>28</v>
      </c>
      <c r="B28" s="17">
        <v>366253</v>
      </c>
      <c r="C28" s="40">
        <v>550571</v>
      </c>
    </row>
    <row r="29" spans="1:28" x14ac:dyDescent="0.25">
      <c r="A29" s="5" t="s">
        <v>29</v>
      </c>
      <c r="B29" s="17">
        <v>424000</v>
      </c>
      <c r="C29" s="40">
        <v>259612</v>
      </c>
    </row>
    <row r="30" spans="1:28" x14ac:dyDescent="0.25">
      <c r="A30" s="5" t="s">
        <v>30</v>
      </c>
      <c r="B30" s="17">
        <v>190000</v>
      </c>
      <c r="C30" s="40">
        <v>287645</v>
      </c>
      <c r="D30" s="17">
        <v>370000</v>
      </c>
      <c r="E30" s="17">
        <v>370000</v>
      </c>
      <c r="F30" s="17">
        <v>370000</v>
      </c>
      <c r="G30" s="17">
        <v>370000</v>
      </c>
      <c r="H30" s="17">
        <v>370000</v>
      </c>
      <c r="I30" s="17">
        <v>370000</v>
      </c>
      <c r="J30" s="17">
        <v>370000</v>
      </c>
      <c r="K30" s="17">
        <v>370000</v>
      </c>
      <c r="L30" s="17">
        <v>370000</v>
      </c>
      <c r="M30" s="17">
        <v>370000</v>
      </c>
      <c r="N30" s="17">
        <v>370000</v>
      </c>
      <c r="O30" s="17">
        <v>370000</v>
      </c>
      <c r="P30" s="17">
        <v>370000</v>
      </c>
      <c r="Q30" s="17">
        <v>370000</v>
      </c>
      <c r="R30" s="17">
        <v>370000</v>
      </c>
      <c r="S30" s="17">
        <v>370000</v>
      </c>
      <c r="T30" s="17">
        <v>370000</v>
      </c>
      <c r="U30" s="17">
        <v>370000</v>
      </c>
      <c r="V30" s="17">
        <v>370000</v>
      </c>
    </row>
    <row r="31" spans="1:28" x14ac:dyDescent="0.25">
      <c r="A31" s="5" t="s">
        <v>31</v>
      </c>
      <c r="B31" s="17">
        <v>100000</v>
      </c>
      <c r="C31" s="40">
        <v>99248</v>
      </c>
    </row>
    <row r="32" spans="1:28" x14ac:dyDescent="0.25">
      <c r="A32" s="5" t="s">
        <v>32</v>
      </c>
      <c r="B32" s="17">
        <v>550000</v>
      </c>
      <c r="C32" s="40">
        <v>39608</v>
      </c>
    </row>
    <row r="33" spans="1:22" x14ac:dyDescent="0.25">
      <c r="A33" s="5" t="s">
        <v>33</v>
      </c>
      <c r="B33" s="17"/>
      <c r="C33" s="40">
        <v>0</v>
      </c>
    </row>
    <row r="34" spans="1:22" x14ac:dyDescent="0.25">
      <c r="A34" s="5" t="s">
        <v>34</v>
      </c>
      <c r="B34" s="17">
        <v>4604000</v>
      </c>
      <c r="C34" s="40">
        <v>4550626</v>
      </c>
    </row>
    <row r="35" spans="1:22" x14ac:dyDescent="0.25">
      <c r="A35" s="5" t="s">
        <v>35</v>
      </c>
      <c r="B35" s="17"/>
      <c r="C35" s="40"/>
    </row>
    <row r="36" spans="1:22" x14ac:dyDescent="0.25">
      <c r="A36" s="5" t="s">
        <v>36</v>
      </c>
      <c r="B36" s="17">
        <v>938000</v>
      </c>
      <c r="C36" s="40">
        <v>2836929</v>
      </c>
      <c r="D36" s="17">
        <v>815000</v>
      </c>
      <c r="E36" s="17">
        <v>815000</v>
      </c>
      <c r="F36" s="17">
        <v>815000</v>
      </c>
      <c r="G36" s="17">
        <v>815000</v>
      </c>
      <c r="H36" s="17">
        <v>815000</v>
      </c>
      <c r="I36" s="17">
        <v>815000</v>
      </c>
      <c r="J36" s="17">
        <v>815000</v>
      </c>
      <c r="K36" s="17">
        <v>815000</v>
      </c>
      <c r="L36" s="17">
        <v>815000</v>
      </c>
      <c r="M36" s="17">
        <v>815000</v>
      </c>
      <c r="N36" s="17">
        <v>815000</v>
      </c>
      <c r="O36" s="17">
        <v>815000</v>
      </c>
      <c r="P36" s="17">
        <v>815000</v>
      </c>
      <c r="Q36" s="17">
        <v>815000</v>
      </c>
      <c r="R36" s="17">
        <v>815000</v>
      </c>
      <c r="S36" s="17">
        <v>815000</v>
      </c>
      <c r="T36" s="17">
        <v>815000</v>
      </c>
      <c r="U36" s="17">
        <v>815000</v>
      </c>
      <c r="V36" s="17">
        <v>815000</v>
      </c>
    </row>
    <row r="37" spans="1:22" x14ac:dyDescent="0.25">
      <c r="A37" s="2" t="s">
        <v>37</v>
      </c>
      <c r="B37" s="13">
        <f>SUM(B38:B44)</f>
        <v>2000000</v>
      </c>
      <c r="C37" s="13">
        <f>SUM(C38:C52)</f>
        <v>69626001</v>
      </c>
    </row>
    <row r="38" spans="1:22" x14ac:dyDescent="0.25">
      <c r="A38" s="5" t="s">
        <v>38</v>
      </c>
      <c r="B38" s="17">
        <v>2000000</v>
      </c>
      <c r="C38" s="40">
        <v>69626001</v>
      </c>
    </row>
    <row r="39" spans="1:22" x14ac:dyDescent="0.25">
      <c r="A39" s="5" t="s">
        <v>39</v>
      </c>
      <c r="B39" s="17"/>
      <c r="C39" s="17"/>
    </row>
    <row r="40" spans="1:22" x14ac:dyDescent="0.25">
      <c r="A40" s="5" t="s">
        <v>40</v>
      </c>
      <c r="B40" s="17"/>
      <c r="C40" s="17"/>
    </row>
    <row r="41" spans="1:22" x14ac:dyDescent="0.25">
      <c r="A41" s="5" t="s">
        <v>41</v>
      </c>
      <c r="B41" s="17"/>
      <c r="C41" s="17"/>
    </row>
    <row r="42" spans="1:22" x14ac:dyDescent="0.25">
      <c r="A42" s="5" t="s">
        <v>42</v>
      </c>
      <c r="B42" s="17"/>
      <c r="C42" s="17"/>
    </row>
    <row r="43" spans="1:22" x14ac:dyDescent="0.25">
      <c r="A43" s="5" t="s">
        <v>43</v>
      </c>
      <c r="B43" s="17"/>
      <c r="C43" s="17"/>
    </row>
    <row r="44" spans="1:22" x14ac:dyDescent="0.25">
      <c r="A44" s="5" t="s">
        <v>44</v>
      </c>
      <c r="B44" s="17"/>
      <c r="C44" s="17"/>
    </row>
    <row r="45" spans="1:22" x14ac:dyDescent="0.25">
      <c r="A45" s="2" t="s">
        <v>45</v>
      </c>
      <c r="B45" s="13">
        <f>SUM(B46:B52)</f>
        <v>0</v>
      </c>
      <c r="C45" s="13">
        <f>SUM(C46:C52)</f>
        <v>0</v>
      </c>
    </row>
    <row r="46" spans="1:22" x14ac:dyDescent="0.25">
      <c r="A46" s="5" t="s">
        <v>46</v>
      </c>
      <c r="B46" s="17"/>
      <c r="C46" s="17"/>
    </row>
    <row r="47" spans="1:22" x14ac:dyDescent="0.25">
      <c r="A47" s="5" t="s">
        <v>47</v>
      </c>
      <c r="B47" s="17"/>
      <c r="C47" s="17"/>
    </row>
    <row r="48" spans="1:22" x14ac:dyDescent="0.25">
      <c r="A48" s="5" t="s">
        <v>48</v>
      </c>
      <c r="B48" s="17"/>
      <c r="C48" s="17"/>
    </row>
    <row r="49" spans="1:24" x14ac:dyDescent="0.25">
      <c r="A49" s="5" t="s">
        <v>49</v>
      </c>
      <c r="B49" s="17"/>
      <c r="C49" s="17"/>
    </row>
    <row r="50" spans="1:24" x14ac:dyDescent="0.25">
      <c r="A50" s="5" t="s">
        <v>50</v>
      </c>
      <c r="B50" s="17"/>
      <c r="C50" s="17"/>
    </row>
    <row r="51" spans="1:24" x14ac:dyDescent="0.25">
      <c r="A51" s="5" t="s">
        <v>51</v>
      </c>
      <c r="B51" s="17"/>
      <c r="C51" s="17"/>
    </row>
    <row r="52" spans="1:24" x14ac:dyDescent="0.25">
      <c r="A52" s="5" t="s">
        <v>52</v>
      </c>
      <c r="B52" s="17"/>
      <c r="C52" s="17"/>
    </row>
    <row r="53" spans="1:24" x14ac:dyDescent="0.25">
      <c r="A53" s="2" t="s">
        <v>53</v>
      </c>
      <c r="B53" s="13">
        <f>SUM(B54:B62)</f>
        <v>16728938</v>
      </c>
      <c r="C53" s="13">
        <f>SUM(C54:C62)</f>
        <v>2118352.67</v>
      </c>
    </row>
    <row r="54" spans="1:24" x14ac:dyDescent="0.25">
      <c r="A54" s="5" t="s">
        <v>54</v>
      </c>
      <c r="B54" s="17">
        <v>15086972</v>
      </c>
      <c r="C54" s="40">
        <v>1251377.67</v>
      </c>
      <c r="D54" s="17">
        <v>90000</v>
      </c>
      <c r="E54" s="17">
        <v>90000</v>
      </c>
      <c r="F54" s="17">
        <v>90000</v>
      </c>
      <c r="G54" s="17">
        <v>90000</v>
      </c>
      <c r="H54" s="17">
        <v>90000</v>
      </c>
      <c r="I54" s="17">
        <v>90000</v>
      </c>
      <c r="J54" s="17">
        <v>90000</v>
      </c>
      <c r="K54" s="17">
        <v>90000</v>
      </c>
      <c r="L54" s="17">
        <v>90000</v>
      </c>
      <c r="M54" s="17">
        <v>90000</v>
      </c>
      <c r="N54" s="17">
        <v>90000</v>
      </c>
      <c r="O54" s="17">
        <v>90000</v>
      </c>
      <c r="P54" s="17">
        <v>90000</v>
      </c>
      <c r="Q54" s="17">
        <v>90000</v>
      </c>
      <c r="R54" s="17">
        <v>90000</v>
      </c>
      <c r="S54" s="17">
        <v>90000</v>
      </c>
      <c r="T54" s="17">
        <v>90000</v>
      </c>
      <c r="U54" s="17">
        <v>90000</v>
      </c>
      <c r="V54" s="17">
        <v>90000</v>
      </c>
    </row>
    <row r="55" spans="1:24" x14ac:dyDescent="0.25">
      <c r="A55" s="5" t="s">
        <v>55</v>
      </c>
      <c r="B55" s="17">
        <v>1641966</v>
      </c>
      <c r="C55" s="40">
        <v>782015</v>
      </c>
    </row>
    <row r="56" spans="1:24" x14ac:dyDescent="0.25">
      <c r="A56" s="5" t="s">
        <v>56</v>
      </c>
      <c r="B56" s="17"/>
      <c r="C56" s="40"/>
    </row>
    <row r="57" spans="1:24" x14ac:dyDescent="0.25">
      <c r="A57" s="5" t="s">
        <v>57</v>
      </c>
      <c r="B57" s="17"/>
      <c r="C57" s="40"/>
    </row>
    <row r="58" spans="1:24" x14ac:dyDescent="0.25">
      <c r="A58" s="5" t="s">
        <v>58</v>
      </c>
      <c r="B58" s="17"/>
      <c r="C58" s="40">
        <v>84960</v>
      </c>
    </row>
    <row r="59" spans="1:24" x14ac:dyDescent="0.25">
      <c r="A59" s="5" t="s">
        <v>59</v>
      </c>
      <c r="B59" s="17"/>
      <c r="C59" s="40"/>
      <c r="D59" s="17">
        <v>50000</v>
      </c>
      <c r="E59" s="17">
        <v>50000</v>
      </c>
      <c r="F59" s="17">
        <v>50000</v>
      </c>
      <c r="G59" s="17">
        <v>50000</v>
      </c>
      <c r="H59" s="17">
        <v>50000</v>
      </c>
      <c r="I59" s="17">
        <v>50000</v>
      </c>
      <c r="J59" s="17">
        <v>50000</v>
      </c>
      <c r="K59" s="17">
        <v>50000</v>
      </c>
      <c r="L59" s="17">
        <v>50000</v>
      </c>
      <c r="M59" s="17">
        <v>50000</v>
      </c>
      <c r="N59" s="17">
        <v>50000</v>
      </c>
      <c r="O59" s="17">
        <v>50000</v>
      </c>
      <c r="P59" s="17">
        <v>50000</v>
      </c>
      <c r="Q59" s="17">
        <v>50000</v>
      </c>
      <c r="R59" s="17">
        <v>50000</v>
      </c>
      <c r="S59" s="17">
        <v>50000</v>
      </c>
      <c r="T59" s="17">
        <v>50000</v>
      </c>
      <c r="U59" s="17">
        <v>50000</v>
      </c>
      <c r="V59" s="17">
        <v>50000</v>
      </c>
    </row>
    <row r="60" spans="1:24" x14ac:dyDescent="0.25">
      <c r="A60" s="5" t="s">
        <v>60</v>
      </c>
      <c r="B60" s="17"/>
      <c r="C60" s="40"/>
    </row>
    <row r="61" spans="1:24" x14ac:dyDescent="0.25">
      <c r="A61" s="5" t="s">
        <v>61</v>
      </c>
      <c r="B61" s="17"/>
      <c r="C61" s="40"/>
      <c r="X61" s="16"/>
    </row>
    <row r="62" spans="1:24" x14ac:dyDescent="0.25">
      <c r="A62" s="5" t="s">
        <v>62</v>
      </c>
      <c r="B62" s="17"/>
      <c r="C62" s="40"/>
    </row>
    <row r="63" spans="1:24" x14ac:dyDescent="0.25">
      <c r="A63" s="2" t="s">
        <v>63</v>
      </c>
      <c r="B63" s="13">
        <v>0</v>
      </c>
      <c r="C63" s="14">
        <v>0</v>
      </c>
    </row>
    <row r="64" spans="1:24" x14ac:dyDescent="0.25">
      <c r="A64" s="5" t="s">
        <v>64</v>
      </c>
      <c r="B64" s="17"/>
      <c r="C64" s="14"/>
    </row>
    <row r="65" spans="1:3" x14ac:dyDescent="0.25">
      <c r="A65" s="5" t="s">
        <v>65</v>
      </c>
      <c r="B65" s="17"/>
      <c r="C65" s="14"/>
    </row>
    <row r="66" spans="1:3" x14ac:dyDescent="0.25">
      <c r="A66" s="5" t="s">
        <v>66</v>
      </c>
      <c r="B66" s="17"/>
      <c r="C66" s="14"/>
    </row>
    <row r="67" spans="1:3" ht="30" x14ac:dyDescent="0.25">
      <c r="A67" s="5" t="s">
        <v>67</v>
      </c>
      <c r="B67" s="17"/>
      <c r="C67" s="14"/>
    </row>
    <row r="68" spans="1:3" x14ac:dyDescent="0.25">
      <c r="A68" s="2" t="s">
        <v>68</v>
      </c>
      <c r="B68" s="13">
        <v>0</v>
      </c>
      <c r="C68" s="14">
        <v>0</v>
      </c>
    </row>
    <row r="69" spans="1:3" x14ac:dyDescent="0.25">
      <c r="A69" s="5" t="s">
        <v>69</v>
      </c>
      <c r="B69" s="17"/>
      <c r="C69" s="14"/>
    </row>
    <row r="70" spans="1:3" x14ac:dyDescent="0.25">
      <c r="A70" s="5" t="s">
        <v>70</v>
      </c>
      <c r="B70" s="17"/>
      <c r="C70" s="14"/>
    </row>
    <row r="71" spans="1:3" x14ac:dyDescent="0.25">
      <c r="A71" s="2" t="s">
        <v>71</v>
      </c>
      <c r="B71" s="13"/>
      <c r="C71" s="14"/>
    </row>
    <row r="72" spans="1:3" x14ac:dyDescent="0.25">
      <c r="A72" s="5" t="s">
        <v>72</v>
      </c>
      <c r="B72" s="17"/>
      <c r="C72" s="14"/>
    </row>
    <row r="73" spans="1:3" x14ac:dyDescent="0.25">
      <c r="A73" s="5" t="s">
        <v>73</v>
      </c>
      <c r="B73" s="17"/>
      <c r="C73" s="14"/>
    </row>
    <row r="74" spans="1:3" x14ac:dyDescent="0.25">
      <c r="A74" s="5" t="s">
        <v>74</v>
      </c>
      <c r="B74" s="17"/>
      <c r="C74" s="14"/>
    </row>
    <row r="75" spans="1:3" x14ac:dyDescent="0.25">
      <c r="A75" s="48" t="s">
        <v>75</v>
      </c>
      <c r="B75" s="19">
        <f>B11+B17+B27+B37+B53</f>
        <v>234606226</v>
      </c>
      <c r="C75" s="19">
        <f>C11+C17+C27+C37+C53</f>
        <v>290897031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2" t="s">
        <v>77</v>
      </c>
      <c r="B77" s="26">
        <v>0</v>
      </c>
      <c r="C77" s="27">
        <v>0</v>
      </c>
    </row>
    <row r="78" spans="1:3" x14ac:dyDescent="0.25">
      <c r="A78" s="5" t="s">
        <v>78</v>
      </c>
      <c r="B78" s="17"/>
      <c r="C78" s="14"/>
    </row>
    <row r="79" spans="1:3" x14ac:dyDescent="0.25">
      <c r="A79" s="5" t="s">
        <v>79</v>
      </c>
      <c r="B79" s="17"/>
      <c r="C79" s="14"/>
    </row>
    <row r="80" spans="1:3" x14ac:dyDescent="0.25">
      <c r="A80" s="2" t="s">
        <v>80</v>
      </c>
      <c r="B80" s="13">
        <v>0</v>
      </c>
      <c r="C80" s="14">
        <v>0</v>
      </c>
    </row>
    <row r="81" spans="1:26" x14ac:dyDescent="0.25">
      <c r="A81" s="5" t="s">
        <v>81</v>
      </c>
      <c r="B81" s="17"/>
      <c r="C81" s="14"/>
    </row>
    <row r="82" spans="1:26" x14ac:dyDescent="0.25">
      <c r="A82" s="5" t="s">
        <v>82</v>
      </c>
      <c r="B82" s="17"/>
      <c r="C82" s="14"/>
    </row>
    <row r="83" spans="1:26" x14ac:dyDescent="0.25">
      <c r="A83" s="2" t="s">
        <v>83</v>
      </c>
      <c r="B83" s="13">
        <v>0</v>
      </c>
      <c r="C83" s="14">
        <v>0</v>
      </c>
    </row>
    <row r="84" spans="1:26" x14ac:dyDescent="0.25">
      <c r="A84" s="5" t="s">
        <v>84</v>
      </c>
      <c r="B84" s="17"/>
      <c r="C84" s="14"/>
    </row>
    <row r="85" spans="1:26" x14ac:dyDescent="0.25">
      <c r="A85" s="7" t="s">
        <v>85</v>
      </c>
      <c r="B85" s="18">
        <v>0</v>
      </c>
      <c r="C85" s="18">
        <v>0</v>
      </c>
    </row>
    <row r="86" spans="1:26" ht="15.75" x14ac:dyDescent="0.25">
      <c r="A86" s="8" t="s">
        <v>86</v>
      </c>
      <c r="B86" s="19">
        <f>SUM(B11+B17+B27+B37+B53)</f>
        <v>234606226</v>
      </c>
      <c r="C86" s="19">
        <f>SUM(C11+C17+C27+C37+C53)</f>
        <v>290897031</v>
      </c>
    </row>
    <row r="87" spans="1:26" x14ac:dyDescent="0.25">
      <c r="A87" t="s">
        <v>87</v>
      </c>
      <c r="B87" s="14" t="s">
        <v>88</v>
      </c>
      <c r="C87" s="14"/>
    </row>
    <row r="89" spans="1:26" x14ac:dyDescent="0.25">
      <c r="A89" t="s">
        <v>89</v>
      </c>
      <c r="B89" t="s">
        <v>90</v>
      </c>
    </row>
    <row r="91" spans="1:26" x14ac:dyDescent="0.25">
      <c r="Z91" s="16"/>
    </row>
    <row r="93" spans="1:26" ht="9.75" customHeight="1" x14ac:dyDescent="0.25">
      <c r="A93" t="s">
        <v>91</v>
      </c>
      <c r="B93" t="s">
        <v>92</v>
      </c>
    </row>
    <row r="94" spans="1:26" x14ac:dyDescent="0.25">
      <c r="A94" s="21" t="s">
        <v>93</v>
      </c>
      <c r="B94" s="21" t="s">
        <v>94</v>
      </c>
      <c r="Y94" s="16"/>
    </row>
    <row r="95" spans="1:26" x14ac:dyDescent="0.25">
      <c r="A95" t="s">
        <v>95</v>
      </c>
      <c r="B95" t="s">
        <v>96</v>
      </c>
    </row>
    <row r="96" spans="1:26" x14ac:dyDescent="0.25">
      <c r="Z96" s="14"/>
    </row>
    <row r="97" spans="1:30" x14ac:dyDescent="0.25">
      <c r="A97" s="57" t="s">
        <v>97</v>
      </c>
      <c r="B97" s="57"/>
      <c r="C97" s="57"/>
      <c r="Z97" s="14"/>
      <c r="AD97" s="14"/>
    </row>
    <row r="98" spans="1:30" x14ac:dyDescent="0.25">
      <c r="A98" s="30"/>
      <c r="B98" s="30"/>
      <c r="C98" s="30"/>
      <c r="Z98" s="14"/>
    </row>
    <row r="99" spans="1:30" x14ac:dyDescent="0.25">
      <c r="A99" s="30"/>
      <c r="B99" s="49"/>
      <c r="C99" s="30"/>
      <c r="Z99" s="14"/>
    </row>
    <row r="100" spans="1:30" x14ac:dyDescent="0.25">
      <c r="A100" s="28"/>
      <c r="B100" s="28"/>
      <c r="C100" s="28"/>
      <c r="Z100" s="14"/>
      <c r="AC100" s="14"/>
    </row>
    <row r="101" spans="1:30" x14ac:dyDescent="0.25">
      <c r="A101" s="25" t="s">
        <v>98</v>
      </c>
      <c r="B101" s="25"/>
      <c r="C101" s="25"/>
    </row>
    <row r="102" spans="1:30" x14ac:dyDescent="0.25">
      <c r="A102" s="58" t="s">
        <v>99</v>
      </c>
      <c r="B102" s="58"/>
      <c r="C102" s="58"/>
    </row>
    <row r="103" spans="1:30" x14ac:dyDescent="0.25">
      <c r="A103" s="57" t="s">
        <v>100</v>
      </c>
      <c r="B103" s="57"/>
      <c r="C103" s="57"/>
      <c r="AD103" s="16"/>
    </row>
    <row r="106" spans="1:30" ht="18.75" x14ac:dyDescent="0.3">
      <c r="A106" s="51"/>
      <c r="B106" s="51"/>
      <c r="C106" s="51"/>
      <c r="D106" s="51"/>
      <c r="E106" s="51"/>
      <c r="F106" s="51"/>
      <c r="G106" s="51"/>
    </row>
    <row r="107" spans="1:30" ht="15.75" x14ac:dyDescent="0.25">
      <c r="A107" s="59"/>
      <c r="B107" s="59"/>
      <c r="C107" s="59"/>
      <c r="D107" s="59"/>
      <c r="E107" s="59"/>
      <c r="F107" s="59"/>
      <c r="G107" s="59"/>
    </row>
    <row r="108" spans="1:30" x14ac:dyDescent="0.25">
      <c r="A108" s="60"/>
      <c r="B108" s="60"/>
      <c r="C108" s="60"/>
      <c r="D108" s="60"/>
      <c r="E108" s="60"/>
      <c r="F108" s="60"/>
      <c r="G108" s="60"/>
    </row>
    <row r="109" spans="1:30" x14ac:dyDescent="0.25">
      <c r="A109" s="60"/>
      <c r="B109" s="60"/>
      <c r="C109" s="60"/>
      <c r="D109" s="60"/>
      <c r="E109" s="60"/>
      <c r="F109" s="60"/>
      <c r="G109" s="60"/>
    </row>
  </sheetData>
  <mergeCells count="15">
    <mergeCell ref="A107:G107"/>
    <mergeCell ref="A108:G108"/>
    <mergeCell ref="A109:G109"/>
    <mergeCell ref="A1:C1"/>
    <mergeCell ref="A2:C2"/>
    <mergeCell ref="A5:C5"/>
    <mergeCell ref="A3:C3"/>
    <mergeCell ref="A4:C4"/>
    <mergeCell ref="J3:L3"/>
    <mergeCell ref="M3:N3"/>
    <mergeCell ref="A97:C97"/>
    <mergeCell ref="A102:C102"/>
    <mergeCell ref="A103:C103"/>
    <mergeCell ref="D3:F3"/>
    <mergeCell ref="G3:I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4"/>
  <sheetViews>
    <sheetView showGridLines="0" tabSelected="1" topLeftCell="A68" zoomScale="75" zoomScaleNormal="75" workbookViewId="0">
      <selection activeCell="K79" sqref="K79"/>
    </sheetView>
  </sheetViews>
  <sheetFormatPr baseColWidth="10" defaultColWidth="9.140625" defaultRowHeight="15" x14ac:dyDescent="0.25"/>
  <cols>
    <col min="1" max="1" width="39.28515625" customWidth="1"/>
    <col min="2" max="2" width="20.140625" customWidth="1"/>
    <col min="3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7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19" width="6" bestFit="1" customWidth="1"/>
    <col min="20" max="20" width="9.28515625" bestFit="1" customWidth="1"/>
    <col min="21" max="24" width="6" bestFit="1" customWidth="1"/>
    <col min="25" max="25" width="12.7109375" bestFit="1" customWidth="1"/>
    <col min="26" max="26" width="6" bestFit="1" customWidth="1"/>
    <col min="27" max="28" width="7" bestFit="1" customWidth="1"/>
  </cols>
  <sheetData>
    <row r="1" spans="1:28" ht="18.75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"/>
    </row>
    <row r="2" spans="1:28" ht="18.75" customHeight="1" x14ac:dyDescent="0.3">
      <c r="A2" s="64" t="s">
        <v>101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"/>
    </row>
    <row r="3" spans="1:28" ht="15.75" customHeight="1" x14ac:dyDescent="0.25">
      <c r="A3" s="62" t="s">
        <v>102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1"/>
    </row>
    <row r="4" spans="1:28" ht="15.75" x14ac:dyDescent="0.25">
      <c r="A4" s="62" t="s">
        <v>103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11"/>
    </row>
    <row r="5" spans="1:28" x14ac:dyDescent="0.25">
      <c r="A5" s="61" t="s">
        <v>104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7</v>
      </c>
      <c r="B7" s="10" t="s">
        <v>105</v>
      </c>
      <c r="C7" s="10" t="s">
        <v>106</v>
      </c>
      <c r="D7" s="10" t="s">
        <v>107</v>
      </c>
      <c r="E7" s="10" t="s">
        <v>108</v>
      </c>
      <c r="F7" s="10" t="s">
        <v>109</v>
      </c>
      <c r="G7" s="10" t="s">
        <v>110</v>
      </c>
      <c r="H7" s="10" t="s">
        <v>111</v>
      </c>
      <c r="I7" s="10" t="s">
        <v>112</v>
      </c>
      <c r="J7" s="10" t="s">
        <v>113</v>
      </c>
      <c r="K7" s="10" t="s">
        <v>114</v>
      </c>
      <c r="L7" s="10" t="s">
        <v>115</v>
      </c>
      <c r="M7" s="10" t="s">
        <v>116</v>
      </c>
      <c r="N7" s="10" t="s">
        <v>117</v>
      </c>
      <c r="O7" s="10" t="s">
        <v>118</v>
      </c>
      <c r="P7" s="10" t="s">
        <v>119</v>
      </c>
      <c r="AA7" s="16"/>
      <c r="AB7" s="16"/>
    </row>
    <row r="8" spans="1:28" x14ac:dyDescent="0.25">
      <c r="A8" s="1" t="s">
        <v>10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11</v>
      </c>
      <c r="B9" s="13">
        <f>B10+B11+B14</f>
        <v>151643214</v>
      </c>
      <c r="C9" s="13">
        <f>C10+C11+C14</f>
        <v>173875804.32999998</v>
      </c>
      <c r="D9" s="13">
        <f>SUM(D10:D14)</f>
        <v>9341778.5899999999</v>
      </c>
      <c r="E9" s="13">
        <f>SUM(E10:E14)</f>
        <v>9181038.2899999991</v>
      </c>
      <c r="F9" s="13">
        <f t="shared" ref="F9:I9" si="0">SUM(F10:F14)</f>
        <v>9469291</v>
      </c>
      <c r="G9" s="13">
        <f t="shared" si="0"/>
        <v>19157699.789999999</v>
      </c>
      <c r="H9" s="13">
        <f t="shared" si="0"/>
        <v>13310508.73</v>
      </c>
      <c r="I9" s="13">
        <f t="shared" si="0"/>
        <v>11752162.6</v>
      </c>
      <c r="J9" s="13">
        <f>SUM(J10:J14)</f>
        <v>11575281.960000001</v>
      </c>
      <c r="K9" s="13">
        <f t="shared" ref="K9:O9" si="1">+K10+K11+K12+K13+K14</f>
        <v>14865417.34</v>
      </c>
      <c r="L9" s="13">
        <f t="shared" si="1"/>
        <v>14276257.310000001</v>
      </c>
      <c r="M9" s="13">
        <f t="shared" si="1"/>
        <v>19546015.120000001</v>
      </c>
      <c r="N9" s="13">
        <f t="shared" si="1"/>
        <v>18567789.760000002</v>
      </c>
      <c r="O9" s="13">
        <f t="shared" si="1"/>
        <v>22651170.359999999</v>
      </c>
      <c r="P9" s="13">
        <f>SUM(D9:O9)</f>
        <v>173694410.85000002</v>
      </c>
      <c r="S9" s="15"/>
    </row>
    <row r="10" spans="1:28" s="21" customFormat="1" x14ac:dyDescent="0.25">
      <c r="A10" s="42" t="s">
        <v>12</v>
      </c>
      <c r="B10" s="38">
        <v>116064251</v>
      </c>
      <c r="C10" s="38">
        <v>128550776.95</v>
      </c>
      <c r="D10" s="13">
        <v>7905898.3399999999</v>
      </c>
      <c r="E10" s="13">
        <v>7757100</v>
      </c>
      <c r="F10" s="13">
        <v>8048900</v>
      </c>
      <c r="G10" s="43">
        <v>10360082.83</v>
      </c>
      <c r="H10" s="43">
        <v>10881450</v>
      </c>
      <c r="I10" s="43">
        <v>9842315.7799999993</v>
      </c>
      <c r="J10" s="43">
        <v>9670886.6699999999</v>
      </c>
      <c r="K10" s="43">
        <v>12543663.32</v>
      </c>
      <c r="L10" s="43">
        <v>12077979.140000001</v>
      </c>
      <c r="M10" s="43">
        <v>9804620</v>
      </c>
      <c r="N10" s="43">
        <v>17042543.050000001</v>
      </c>
      <c r="O10" s="13">
        <v>12615335.710000001</v>
      </c>
      <c r="P10" s="13">
        <f t="shared" ref="P10:P73" si="2">SUM(D10:O10)</f>
        <v>128550774.84</v>
      </c>
    </row>
    <row r="11" spans="1:28" x14ac:dyDescent="0.25">
      <c r="A11" s="5" t="s">
        <v>13</v>
      </c>
      <c r="B11" s="40">
        <v>18980890</v>
      </c>
      <c r="C11" s="40">
        <v>27527600.489999998</v>
      </c>
      <c r="D11" s="17">
        <v>248000</v>
      </c>
      <c r="E11" s="17">
        <v>248000</v>
      </c>
      <c r="F11" s="14">
        <v>248000</v>
      </c>
      <c r="G11" s="14">
        <v>7239599.9699999997</v>
      </c>
      <c r="H11" s="14">
        <v>801083.33</v>
      </c>
      <c r="I11" s="14">
        <v>438000</v>
      </c>
      <c r="J11" s="14">
        <v>438000</v>
      </c>
      <c r="K11" s="14">
        <v>441000</v>
      </c>
      <c r="L11" s="14">
        <v>441000</v>
      </c>
      <c r="M11" s="14">
        <v>8260766.6699999999</v>
      </c>
      <c r="N11" s="14">
        <v>373000</v>
      </c>
      <c r="O11" s="13">
        <v>8173400</v>
      </c>
      <c r="P11" s="41">
        <f t="shared" si="2"/>
        <v>27349849.969999999</v>
      </c>
    </row>
    <row r="12" spans="1:28" ht="30" x14ac:dyDescent="0.25">
      <c r="A12" s="5" t="s">
        <v>14</v>
      </c>
      <c r="B12" s="40"/>
      <c r="C12" s="40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15</v>
      </c>
      <c r="B13" s="40"/>
      <c r="C13" s="40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16</v>
      </c>
      <c r="B14" s="40">
        <v>16598073</v>
      </c>
      <c r="C14" s="40">
        <v>17797426.890000001</v>
      </c>
      <c r="D14" s="17">
        <v>1187880.25</v>
      </c>
      <c r="E14" s="17">
        <v>1175938.29</v>
      </c>
      <c r="F14" s="17">
        <v>1172391</v>
      </c>
      <c r="G14" s="17">
        <v>1558016.99</v>
      </c>
      <c r="H14" s="17">
        <v>1627975.4</v>
      </c>
      <c r="I14" s="17">
        <v>1471846.82</v>
      </c>
      <c r="J14" s="17">
        <v>1466395.29</v>
      </c>
      <c r="K14" s="17">
        <v>1880754.02</v>
      </c>
      <c r="L14" s="17">
        <v>1757278.17</v>
      </c>
      <c r="M14" s="17">
        <v>1480628.45</v>
      </c>
      <c r="N14" s="17">
        <v>1152246.71</v>
      </c>
      <c r="O14" s="17">
        <v>1862434.65</v>
      </c>
      <c r="P14" s="41">
        <f t="shared" si="2"/>
        <v>17793786.039999995</v>
      </c>
      <c r="Q14" s="16">
        <f>2290779.72-J15</f>
        <v>0</v>
      </c>
    </row>
    <row r="15" spans="1:28" x14ac:dyDescent="0.25">
      <c r="A15" s="2" t="s">
        <v>17</v>
      </c>
      <c r="B15" s="38">
        <f>B16+B17+B18+B19+B20+B21+B22+B23+B24</f>
        <v>57061821</v>
      </c>
      <c r="C15" s="38">
        <f>C16+C17+C18+C19+C20+C21+C22+C23+C24</f>
        <v>36652634</v>
      </c>
      <c r="D15" s="13">
        <f>SUM(D16:D24)</f>
        <v>378326.1</v>
      </c>
      <c r="E15" s="13">
        <f t="shared" ref="E15" si="3">SUM(E16:E24)</f>
        <v>1052416.03</v>
      </c>
      <c r="F15" s="13">
        <f>SUM(F16:F24)</f>
        <v>3272671.53</v>
      </c>
      <c r="G15" s="13">
        <f t="shared" ref="G15:J15" si="4">SUM(G16:G24)</f>
        <v>3038635.49</v>
      </c>
      <c r="H15" s="13">
        <f t="shared" si="4"/>
        <v>3176407.25</v>
      </c>
      <c r="I15" s="13">
        <f t="shared" si="4"/>
        <v>2792752.55</v>
      </c>
      <c r="J15" s="13">
        <f t="shared" si="4"/>
        <v>2290779.7199999997</v>
      </c>
      <c r="K15" s="13">
        <f t="shared" ref="K15:O15" si="5">SUM(K16:K24)</f>
        <v>3480847.63</v>
      </c>
      <c r="L15" s="13">
        <f t="shared" si="5"/>
        <v>1897991.1400000001</v>
      </c>
      <c r="M15" s="13">
        <f t="shared" si="5"/>
        <v>5183325.8800000008</v>
      </c>
      <c r="N15" s="13">
        <f t="shared" si="5"/>
        <v>2021401.75</v>
      </c>
      <c r="O15" s="13">
        <f t="shared" si="5"/>
        <v>4734563.74</v>
      </c>
      <c r="P15" s="13">
        <f t="shared" si="2"/>
        <v>33320118.810000002</v>
      </c>
    </row>
    <row r="16" spans="1:28" x14ac:dyDescent="0.25">
      <c r="A16" s="5" t="s">
        <v>18</v>
      </c>
      <c r="B16" s="40">
        <v>14901235</v>
      </c>
      <c r="C16" s="40">
        <v>12227735</v>
      </c>
      <c r="D16" s="13">
        <v>321850.09999999998</v>
      </c>
      <c r="E16" s="17">
        <v>718634.93</v>
      </c>
      <c r="F16" s="14">
        <v>864645.5</v>
      </c>
      <c r="G16" s="14">
        <v>818953.58</v>
      </c>
      <c r="H16" s="14">
        <v>830534.39</v>
      </c>
      <c r="I16" s="14">
        <v>1286735.7</v>
      </c>
      <c r="J16" s="14">
        <v>953093.92</v>
      </c>
      <c r="K16" s="14">
        <v>596985.61</v>
      </c>
      <c r="L16" s="17">
        <v>941966.76</v>
      </c>
      <c r="M16" s="14">
        <v>1021390.16</v>
      </c>
      <c r="N16" s="14">
        <v>1083953.2</v>
      </c>
      <c r="O16" s="14">
        <v>683823.01</v>
      </c>
      <c r="P16" s="41">
        <f t="shared" si="2"/>
        <v>10122566.859999999</v>
      </c>
    </row>
    <row r="17" spans="1:25" ht="30" x14ac:dyDescent="0.25">
      <c r="A17" s="5" t="s">
        <v>19</v>
      </c>
      <c r="B17" s="40">
        <v>746000</v>
      </c>
      <c r="C17" s="40">
        <v>55461</v>
      </c>
      <c r="D17" s="13"/>
      <c r="E17" s="17"/>
      <c r="F17" s="14"/>
      <c r="G17" s="14"/>
      <c r="H17" s="14"/>
      <c r="I17" s="44">
        <v>55460</v>
      </c>
      <c r="J17" s="14"/>
      <c r="K17" s="14"/>
      <c r="L17" s="14"/>
      <c r="M17" s="14"/>
      <c r="N17" s="14"/>
      <c r="O17" s="14"/>
      <c r="P17" s="41">
        <f t="shared" si="2"/>
        <v>55460</v>
      </c>
    </row>
    <row r="18" spans="1:25" x14ac:dyDescent="0.25">
      <c r="A18" s="5" t="s">
        <v>20</v>
      </c>
      <c r="B18" s="40">
        <v>800000</v>
      </c>
      <c r="C18" s="40">
        <v>485816.6</v>
      </c>
      <c r="D18" s="13"/>
      <c r="E18" s="17"/>
      <c r="F18" s="14"/>
      <c r="G18" s="14">
        <v>102666.24000000001</v>
      </c>
      <c r="H18" s="14">
        <v>182600</v>
      </c>
      <c r="I18" s="14">
        <v>56000</v>
      </c>
      <c r="J18" s="14"/>
      <c r="K18" s="14"/>
      <c r="L18" s="14">
        <v>144550</v>
      </c>
      <c r="M18" s="14"/>
      <c r="N18" s="14"/>
      <c r="O18" s="14"/>
      <c r="P18" s="41">
        <f t="shared" si="2"/>
        <v>485816.24</v>
      </c>
    </row>
    <row r="19" spans="1:25" ht="18" customHeight="1" x14ac:dyDescent="0.25">
      <c r="A19" s="5" t="s">
        <v>21</v>
      </c>
      <c r="B19" s="40">
        <v>120000</v>
      </c>
      <c r="C19" s="40">
        <v>182294</v>
      </c>
      <c r="D19" s="13"/>
      <c r="E19" s="17"/>
      <c r="F19" s="14"/>
      <c r="G19" s="14">
        <v>49643.87</v>
      </c>
      <c r="H19" s="14"/>
      <c r="I19" s="14"/>
      <c r="J19" s="14"/>
      <c r="K19" s="14"/>
      <c r="L19" s="14"/>
      <c r="M19" s="14"/>
      <c r="N19" s="14"/>
      <c r="O19" s="14">
        <v>132649.76999999999</v>
      </c>
      <c r="P19" s="41">
        <f t="shared" si="2"/>
        <v>182293.63999999998</v>
      </c>
    </row>
    <row r="20" spans="1:25" x14ac:dyDescent="0.25">
      <c r="A20" s="5" t="s">
        <v>22</v>
      </c>
      <c r="B20" s="40">
        <v>6112537</v>
      </c>
      <c r="C20" s="40">
        <v>5879094.4000000004</v>
      </c>
      <c r="D20" s="41">
        <v>33866</v>
      </c>
      <c r="E20" s="17"/>
      <c r="F20" s="14">
        <v>67732</v>
      </c>
      <c r="G20" s="14">
        <v>178846.8</v>
      </c>
      <c r="H20" s="14">
        <v>33866</v>
      </c>
      <c r="I20" s="14">
        <v>573866</v>
      </c>
      <c r="J20" s="14">
        <v>427866</v>
      </c>
      <c r="K20" s="14">
        <v>943866</v>
      </c>
      <c r="L20" s="17"/>
      <c r="M20" s="14">
        <v>1421256</v>
      </c>
      <c r="N20" s="14">
        <v>110164.8</v>
      </c>
      <c r="O20" s="14">
        <v>1598764.6</v>
      </c>
      <c r="P20" s="41">
        <f t="shared" si="2"/>
        <v>5390094.1999999993</v>
      </c>
      <c r="Q20" s="16"/>
    </row>
    <row r="21" spans="1:25" x14ac:dyDescent="0.25">
      <c r="A21" s="5" t="s">
        <v>23</v>
      </c>
      <c r="B21" s="40">
        <v>12846000</v>
      </c>
      <c r="C21" s="40">
        <v>1707520</v>
      </c>
      <c r="D21" s="41"/>
      <c r="E21" s="17">
        <v>88351.1</v>
      </c>
      <c r="F21" s="14">
        <v>88266.2</v>
      </c>
      <c r="G21" s="14">
        <v>88266.2</v>
      </c>
      <c r="H21" s="14">
        <v>681908.36</v>
      </c>
      <c r="I21" s="14">
        <v>88980.7</v>
      </c>
      <c r="J21" s="14"/>
      <c r="K21" s="14">
        <v>88266.2</v>
      </c>
      <c r="L21" s="14">
        <v>86837.2</v>
      </c>
      <c r="M21" s="14">
        <v>175886.5</v>
      </c>
      <c r="N21" s="14">
        <v>84638.9</v>
      </c>
      <c r="O21" s="14">
        <v>84693.7</v>
      </c>
      <c r="P21" s="41">
        <f t="shared" si="2"/>
        <v>1556095.0599999998</v>
      </c>
    </row>
    <row r="22" spans="1:25" ht="45" x14ac:dyDescent="0.25">
      <c r="A22" s="5" t="s">
        <v>24</v>
      </c>
      <c r="B22" s="40">
        <v>12314720</v>
      </c>
      <c r="C22" s="40">
        <v>3704668</v>
      </c>
      <c r="D22" s="13"/>
      <c r="E22" s="17">
        <v>245430</v>
      </c>
      <c r="F22" s="44">
        <v>184715.03</v>
      </c>
      <c r="G22" s="44">
        <v>315658.8</v>
      </c>
      <c r="H22" s="44">
        <v>18761.5</v>
      </c>
      <c r="I22" s="44">
        <v>527785.14</v>
      </c>
      <c r="J22" s="44">
        <v>117010</v>
      </c>
      <c r="K22" s="44">
        <v>28900</v>
      </c>
      <c r="L22" s="44">
        <v>263695.8</v>
      </c>
      <c r="M22" s="44">
        <v>974791.62</v>
      </c>
      <c r="N22" s="44">
        <v>485266.85</v>
      </c>
      <c r="O22" s="44">
        <v>534704.30000000005</v>
      </c>
      <c r="P22" s="41">
        <f t="shared" si="2"/>
        <v>3696719.04</v>
      </c>
    </row>
    <row r="23" spans="1:25" ht="30" x14ac:dyDescent="0.25">
      <c r="A23" s="5" t="s">
        <v>25</v>
      </c>
      <c r="B23" s="40">
        <v>7871329</v>
      </c>
      <c r="C23" s="40">
        <v>10750665</v>
      </c>
      <c r="D23" s="13"/>
      <c r="E23" s="17"/>
      <c r="F23" s="44">
        <v>2015204</v>
      </c>
      <c r="G23" s="44">
        <v>1484600</v>
      </c>
      <c r="H23" s="44">
        <v>1214235</v>
      </c>
      <c r="I23" s="44">
        <v>40000</v>
      </c>
      <c r="J23" s="54">
        <v>591029.80000000005</v>
      </c>
      <c r="K23" s="44">
        <v>1569631.28</v>
      </c>
      <c r="L23" s="44">
        <v>324697.36</v>
      </c>
      <c r="M23" s="44">
        <v>1487365.2</v>
      </c>
      <c r="N23" s="44">
        <v>219500</v>
      </c>
      <c r="O23" s="44">
        <v>1318858.3600000001</v>
      </c>
      <c r="P23" s="41">
        <f t="shared" si="2"/>
        <v>10265121</v>
      </c>
    </row>
    <row r="24" spans="1:25" ht="30" x14ac:dyDescent="0.25">
      <c r="A24" s="5" t="s">
        <v>26</v>
      </c>
      <c r="B24" s="40">
        <v>1350000</v>
      </c>
      <c r="C24" s="40">
        <v>1659380</v>
      </c>
      <c r="D24" s="41">
        <v>22610</v>
      </c>
      <c r="E24" s="17"/>
      <c r="F24" s="44">
        <v>52108.800000000003</v>
      </c>
      <c r="G24" s="44"/>
      <c r="H24" s="44">
        <v>214502</v>
      </c>
      <c r="I24" s="44">
        <v>163925.01</v>
      </c>
      <c r="J24" s="44">
        <v>201780</v>
      </c>
      <c r="K24" s="44">
        <v>253198.54</v>
      </c>
      <c r="L24" s="17">
        <v>136244.01999999999</v>
      </c>
      <c r="M24" s="44">
        <v>102636.4</v>
      </c>
      <c r="N24" s="44">
        <v>37878</v>
      </c>
      <c r="O24" s="44">
        <v>381070</v>
      </c>
      <c r="P24" s="41">
        <f t="shared" si="2"/>
        <v>1565952.77</v>
      </c>
    </row>
    <row r="25" spans="1:25" s="21" customFormat="1" x14ac:dyDescent="0.25">
      <c r="A25" s="2" t="s">
        <v>27</v>
      </c>
      <c r="B25" s="38">
        <f>B26+B27+B28+B29+B30+B31+B32+B33+B34</f>
        <v>7172253</v>
      </c>
      <c r="C25" s="38">
        <f>C26+C27+C28+C29+C30+C31+C32+C33+C34</f>
        <v>8624239</v>
      </c>
      <c r="D25" s="13">
        <f>SUM(D26:D34)</f>
        <v>0</v>
      </c>
      <c r="E25" s="13">
        <f t="shared" ref="E25:O25" si="6">SUM(E26:E34)</f>
        <v>239717.15</v>
      </c>
      <c r="F25" s="13">
        <f t="shared" si="6"/>
        <v>166220.35</v>
      </c>
      <c r="G25" s="13">
        <f t="shared" si="6"/>
        <v>756202.4</v>
      </c>
      <c r="H25" s="13">
        <f t="shared" si="6"/>
        <v>404094.44</v>
      </c>
      <c r="I25" s="13">
        <f t="shared" si="6"/>
        <v>800393.78</v>
      </c>
      <c r="J25" s="13">
        <f t="shared" si="6"/>
        <v>690685.97</v>
      </c>
      <c r="K25" s="13">
        <f t="shared" si="6"/>
        <v>845227.24</v>
      </c>
      <c r="L25" s="13">
        <f t="shared" si="6"/>
        <v>215803.62</v>
      </c>
      <c r="M25" s="13">
        <f t="shared" si="6"/>
        <v>1231120.19</v>
      </c>
      <c r="N25" s="13">
        <f t="shared" si="6"/>
        <v>176953.28</v>
      </c>
      <c r="O25" s="13">
        <f t="shared" si="6"/>
        <v>2573730.3200000003</v>
      </c>
      <c r="P25" s="13">
        <f t="shared" si="2"/>
        <v>8100148.7400000012</v>
      </c>
      <c r="Y25" s="43"/>
    </row>
    <row r="26" spans="1:25" ht="30" x14ac:dyDescent="0.25">
      <c r="A26" s="5" t="s">
        <v>28</v>
      </c>
      <c r="B26" s="40">
        <v>366253</v>
      </c>
      <c r="C26" s="40">
        <v>550571</v>
      </c>
      <c r="D26" s="17"/>
      <c r="E26" s="17">
        <v>91318.76</v>
      </c>
      <c r="F26" s="44">
        <v>7200</v>
      </c>
      <c r="G26" s="44">
        <v>22202.400000000001</v>
      </c>
      <c r="H26" s="44">
        <v>19354</v>
      </c>
      <c r="I26" s="44">
        <v>7200</v>
      </c>
      <c r="J26" s="44">
        <v>3600</v>
      </c>
      <c r="K26" s="50">
        <v>7200</v>
      </c>
      <c r="L26" s="44">
        <v>95871.679999999993</v>
      </c>
      <c r="M26" s="44">
        <v>141061.17000000001</v>
      </c>
      <c r="N26" s="53">
        <v>3600</v>
      </c>
      <c r="O26" s="53">
        <v>110062.32</v>
      </c>
      <c r="P26" s="41">
        <f t="shared" si="2"/>
        <v>508670.33</v>
      </c>
    </row>
    <row r="27" spans="1:25" x14ac:dyDescent="0.25">
      <c r="A27" s="5" t="s">
        <v>29</v>
      </c>
      <c r="B27" s="40">
        <v>424000</v>
      </c>
      <c r="C27" s="40">
        <v>259612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>
        <v>259611.8</v>
      </c>
      <c r="P27" s="41">
        <f t="shared" si="2"/>
        <v>259611.8</v>
      </c>
    </row>
    <row r="28" spans="1:25" ht="30" x14ac:dyDescent="0.25">
      <c r="A28" s="5" t="s">
        <v>30</v>
      </c>
      <c r="B28" s="40">
        <v>190000</v>
      </c>
      <c r="C28" s="40">
        <v>287645</v>
      </c>
      <c r="D28" s="23"/>
      <c r="E28" s="17">
        <v>96560.7</v>
      </c>
      <c r="F28" s="23"/>
      <c r="G28" s="44"/>
      <c r="H28" s="24"/>
      <c r="I28" s="44">
        <v>47082</v>
      </c>
      <c r="J28" s="44">
        <v>7407.57</v>
      </c>
      <c r="K28" s="44">
        <v>29904.5</v>
      </c>
      <c r="L28" s="24"/>
      <c r="M28" s="44">
        <v>52992.62</v>
      </c>
      <c r="N28" s="44">
        <v>28084</v>
      </c>
      <c r="O28" s="44">
        <v>25612.77</v>
      </c>
      <c r="P28" s="41">
        <f t="shared" si="2"/>
        <v>287644.16000000003</v>
      </c>
    </row>
    <row r="29" spans="1:25" x14ac:dyDescent="0.25">
      <c r="A29" s="5" t="s">
        <v>31</v>
      </c>
      <c r="B29" s="40">
        <v>100000</v>
      </c>
      <c r="C29" s="40">
        <v>99248</v>
      </c>
      <c r="D29" s="17"/>
      <c r="E29" s="17"/>
      <c r="F29" s="17"/>
      <c r="G29" s="14"/>
      <c r="H29" s="14">
        <v>34725.9</v>
      </c>
      <c r="I29" s="14"/>
      <c r="J29" s="14"/>
      <c r="K29" s="14"/>
      <c r="L29" s="14"/>
      <c r="M29" s="44">
        <v>64521.63</v>
      </c>
      <c r="N29" s="14"/>
      <c r="O29" s="14"/>
      <c r="P29" s="41">
        <f t="shared" si="2"/>
        <v>99247.53</v>
      </c>
    </row>
    <row r="30" spans="1:25" ht="30" x14ac:dyDescent="0.25">
      <c r="A30" s="5" t="s">
        <v>32</v>
      </c>
      <c r="B30" s="40">
        <v>550000</v>
      </c>
      <c r="C30" s="40">
        <v>39608</v>
      </c>
      <c r="D30" s="17"/>
      <c r="E30" s="17"/>
      <c r="F30" s="17">
        <v>39608</v>
      </c>
      <c r="G30" s="44"/>
      <c r="H30" s="14"/>
      <c r="I30" s="44"/>
      <c r="J30" s="44"/>
      <c r="K30" s="14"/>
      <c r="L30" s="14"/>
      <c r="M30" s="24"/>
      <c r="N30" s="16"/>
      <c r="O30" s="16"/>
      <c r="P30" s="41">
        <f t="shared" si="2"/>
        <v>39608</v>
      </c>
    </row>
    <row r="31" spans="1:25" ht="30" x14ac:dyDescent="0.25">
      <c r="A31" s="5" t="s">
        <v>33</v>
      </c>
      <c r="B31" s="40">
        <v>0</v>
      </c>
      <c r="C31" s="40">
        <v>0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1">
        <f t="shared" si="2"/>
        <v>0</v>
      </c>
    </row>
    <row r="32" spans="1:25" ht="30" x14ac:dyDescent="0.25">
      <c r="A32" s="5" t="s">
        <v>34</v>
      </c>
      <c r="B32" s="40">
        <v>4604000</v>
      </c>
      <c r="C32" s="40">
        <v>4550626</v>
      </c>
      <c r="D32" s="23"/>
      <c r="E32" s="17">
        <v>16790.349999999999</v>
      </c>
      <c r="F32" s="24"/>
      <c r="G32" s="44">
        <v>734000</v>
      </c>
      <c r="H32" s="24"/>
      <c r="I32" s="44">
        <v>708160</v>
      </c>
      <c r="J32" s="44">
        <v>658300</v>
      </c>
      <c r="K32" s="44">
        <v>675586.55</v>
      </c>
      <c r="L32" s="44"/>
      <c r="M32" s="44">
        <v>664165.46</v>
      </c>
      <c r="N32" s="53">
        <v>3658</v>
      </c>
      <c r="O32" s="53">
        <v>1089964.5</v>
      </c>
      <c r="P32" s="41">
        <f t="shared" si="2"/>
        <v>4550624.8600000003</v>
      </c>
    </row>
    <row r="33" spans="1:21" ht="45" x14ac:dyDescent="0.25">
      <c r="A33" s="5" t="s">
        <v>35</v>
      </c>
      <c r="B33" s="40"/>
      <c r="C33" s="40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1">
        <f t="shared" si="2"/>
        <v>0</v>
      </c>
    </row>
    <row r="34" spans="1:21" x14ac:dyDescent="0.25">
      <c r="A34" s="5" t="s">
        <v>36</v>
      </c>
      <c r="B34" s="40">
        <v>938000</v>
      </c>
      <c r="C34" s="40">
        <v>2836929</v>
      </c>
      <c r="D34" s="17"/>
      <c r="E34" s="17">
        <v>35047.339999999997</v>
      </c>
      <c r="F34" s="17">
        <v>119412.35</v>
      </c>
      <c r="G34" s="14"/>
      <c r="H34" s="14">
        <v>350014.54</v>
      </c>
      <c r="I34" s="14">
        <v>37951.78</v>
      </c>
      <c r="J34" s="14">
        <v>21378.400000000001</v>
      </c>
      <c r="K34" s="14">
        <v>132536.19</v>
      </c>
      <c r="L34" s="14">
        <v>119931.94</v>
      </c>
      <c r="M34" s="16">
        <v>308379.31</v>
      </c>
      <c r="N34" s="16">
        <v>141611.28</v>
      </c>
      <c r="O34" s="16">
        <v>1088478.93</v>
      </c>
      <c r="P34" s="41">
        <f t="shared" si="2"/>
        <v>2354742.06</v>
      </c>
    </row>
    <row r="35" spans="1:21" x14ac:dyDescent="0.25">
      <c r="A35" s="2" t="s">
        <v>37</v>
      </c>
      <c r="B35" s="38">
        <f t="shared" ref="B35:C35" si="7">B36+B37+B38+B39+B40+B41+B42</f>
        <v>2000000</v>
      </c>
      <c r="C35" s="38">
        <f t="shared" si="7"/>
        <v>69626001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22354466.670000002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O35" si="9">SUM(L36:L42)</f>
        <v>23635766.670000002</v>
      </c>
      <c r="M35" s="13">
        <f t="shared" si="9"/>
        <v>0</v>
      </c>
      <c r="N35" s="13">
        <f t="shared" si="9"/>
        <v>0</v>
      </c>
      <c r="O35" s="13">
        <f t="shared" si="9"/>
        <v>23635766.670000002</v>
      </c>
      <c r="P35" s="41">
        <f t="shared" si="2"/>
        <v>69626000.010000005</v>
      </c>
    </row>
    <row r="36" spans="1:21" ht="30" x14ac:dyDescent="0.25">
      <c r="A36" s="5" t="s">
        <v>38</v>
      </c>
      <c r="B36" s="40">
        <v>2000000</v>
      </c>
      <c r="C36" s="40">
        <v>69626001</v>
      </c>
      <c r="D36" s="41"/>
      <c r="E36" s="17"/>
      <c r="F36" s="17"/>
      <c r="G36" s="17"/>
      <c r="H36" s="17">
        <v>22354466.670000002</v>
      </c>
      <c r="I36" s="17"/>
      <c r="J36" s="17"/>
      <c r="K36" s="17"/>
      <c r="L36" s="17">
        <v>23635766.670000002</v>
      </c>
      <c r="M36" s="16"/>
      <c r="N36" s="16"/>
      <c r="O36" s="53">
        <v>23635766.670000002</v>
      </c>
      <c r="P36" s="41">
        <f t="shared" si="2"/>
        <v>69626000.010000005</v>
      </c>
    </row>
    <row r="37" spans="1:21" ht="30" x14ac:dyDescent="0.25">
      <c r="A37" s="5" t="s">
        <v>39</v>
      </c>
      <c r="B37" s="40"/>
      <c r="C37" s="40"/>
      <c r="D37" s="41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1">
        <f t="shared" si="2"/>
        <v>0</v>
      </c>
    </row>
    <row r="38" spans="1:21" ht="30" x14ac:dyDescent="0.25">
      <c r="A38" s="5" t="s">
        <v>40</v>
      </c>
      <c r="B38" s="40"/>
      <c r="C38" s="40"/>
      <c r="D38" s="41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1">
        <f t="shared" si="2"/>
        <v>0</v>
      </c>
    </row>
    <row r="39" spans="1:21" ht="30" x14ac:dyDescent="0.25">
      <c r="A39" s="5" t="s">
        <v>41</v>
      </c>
      <c r="B39" s="40"/>
      <c r="C39" s="40"/>
      <c r="D39" s="4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1">
        <f t="shared" si="2"/>
        <v>0</v>
      </c>
    </row>
    <row r="40" spans="1:21" ht="30" x14ac:dyDescent="0.25">
      <c r="A40" s="5" t="s">
        <v>42</v>
      </c>
      <c r="B40" s="40"/>
      <c r="C40" s="40"/>
      <c r="D40" s="41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1">
        <f t="shared" si="2"/>
        <v>0</v>
      </c>
    </row>
    <row r="41" spans="1:21" ht="30" x14ac:dyDescent="0.25">
      <c r="A41" s="5" t="s">
        <v>43</v>
      </c>
      <c r="B41" s="40"/>
      <c r="C41" s="40"/>
      <c r="D41" s="41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1">
        <f t="shared" si="2"/>
        <v>0</v>
      </c>
    </row>
    <row r="42" spans="1:21" ht="30" x14ac:dyDescent="0.25">
      <c r="A42" s="5" t="s">
        <v>44</v>
      </c>
      <c r="B42" s="40"/>
      <c r="C42" s="40"/>
      <c r="D42" s="41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1">
        <f t="shared" si="2"/>
        <v>0</v>
      </c>
    </row>
    <row r="43" spans="1:21" x14ac:dyDescent="0.25">
      <c r="A43" s="2" t="s">
        <v>45</v>
      </c>
      <c r="B43" s="38"/>
      <c r="C43" s="38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46</v>
      </c>
      <c r="B44" s="38"/>
      <c r="C44" s="3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47</v>
      </c>
      <c r="B45" s="38"/>
      <c r="C45" s="3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48</v>
      </c>
      <c r="B46" s="38"/>
      <c r="C46" s="3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49</v>
      </c>
      <c r="B47" s="38"/>
      <c r="C47" s="3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50</v>
      </c>
      <c r="B48" s="38"/>
      <c r="C48" s="3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51</v>
      </c>
      <c r="B49" s="38"/>
      <c r="C49" s="3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52</v>
      </c>
      <c r="B50" s="38"/>
      <c r="C50" s="3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53</v>
      </c>
      <c r="B51" s="38">
        <f>B52+B53+B54+B55+B56+B57+B58+B59+B60</f>
        <v>16728938</v>
      </c>
      <c r="C51" s="38">
        <f>C52+C53+C54+C55+C56+C57+C58+C59+C60</f>
        <v>2118352.67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228684</v>
      </c>
      <c r="G51" s="13">
        <f t="shared" si="11"/>
        <v>185970.37</v>
      </c>
      <c r="H51" s="13">
        <f t="shared" si="11"/>
        <v>0</v>
      </c>
      <c r="I51" s="13">
        <f t="shared" si="11"/>
        <v>0</v>
      </c>
      <c r="J51" s="13">
        <f t="shared" si="11"/>
        <v>26159.29</v>
      </c>
      <c r="K51" s="13">
        <f t="shared" ref="K51:T51" si="12">SUM(K52:K60)</f>
        <v>0</v>
      </c>
      <c r="L51" s="13">
        <f t="shared" si="12"/>
        <v>156202.51</v>
      </c>
      <c r="M51" s="13">
        <f t="shared" si="12"/>
        <v>0</v>
      </c>
      <c r="N51" s="13">
        <f t="shared" si="12"/>
        <v>0</v>
      </c>
      <c r="O51" s="13">
        <f t="shared" si="12"/>
        <v>508479.35</v>
      </c>
      <c r="P51" s="13">
        <f t="shared" si="2"/>
        <v>1105495.52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54</v>
      </c>
      <c r="B52" s="40">
        <v>15086972</v>
      </c>
      <c r="C52" s="40">
        <v>1251377.67</v>
      </c>
      <c r="D52" s="41"/>
      <c r="E52" s="17"/>
      <c r="F52" s="14"/>
      <c r="G52" s="17">
        <v>115640</v>
      </c>
      <c r="H52" s="17"/>
      <c r="I52" s="17"/>
      <c r="J52" s="17">
        <v>26159.29</v>
      </c>
      <c r="K52" s="17"/>
      <c r="L52" s="17">
        <v>71242.509999999995</v>
      </c>
      <c r="M52" s="16"/>
      <c r="N52" s="17"/>
      <c r="O52" s="17">
        <v>74829.350000000006</v>
      </c>
      <c r="P52" s="41">
        <f t="shared" si="2"/>
        <v>287871.15000000002</v>
      </c>
    </row>
    <row r="53" spans="1:20" ht="30" x14ac:dyDescent="0.25">
      <c r="A53" s="5" t="s">
        <v>55</v>
      </c>
      <c r="B53" s="40">
        <v>1641966</v>
      </c>
      <c r="C53" s="40">
        <v>782015</v>
      </c>
      <c r="D53" s="41"/>
      <c r="E53" s="17"/>
      <c r="F53" s="17">
        <v>228684</v>
      </c>
      <c r="G53" s="17">
        <v>70330.37</v>
      </c>
      <c r="H53" s="17"/>
      <c r="I53" s="17"/>
      <c r="J53" s="17"/>
      <c r="K53" s="17"/>
      <c r="L53" s="17"/>
      <c r="M53" s="17"/>
      <c r="N53" s="23"/>
      <c r="O53" s="17">
        <v>433650</v>
      </c>
      <c r="P53" s="13">
        <f t="shared" si="2"/>
        <v>732664.37</v>
      </c>
    </row>
    <row r="54" spans="1:20" ht="30" x14ac:dyDescent="0.25">
      <c r="A54" s="5" t="s">
        <v>56</v>
      </c>
      <c r="B54" s="40"/>
      <c r="C54" s="40"/>
      <c r="D54" s="41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57</v>
      </c>
      <c r="B55" s="40"/>
      <c r="C55" s="40"/>
      <c r="D55" s="41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58</v>
      </c>
      <c r="B56" s="40"/>
      <c r="C56" s="40">
        <v>84960</v>
      </c>
      <c r="D56" s="41"/>
      <c r="E56" s="17"/>
      <c r="F56" s="17"/>
      <c r="G56" s="17"/>
      <c r="H56" s="17"/>
      <c r="I56" s="17"/>
      <c r="J56" s="17"/>
      <c r="L56" s="17">
        <v>84960</v>
      </c>
      <c r="M56" s="16"/>
      <c r="N56" s="17"/>
      <c r="O56" s="17"/>
      <c r="P56" s="13">
        <f t="shared" si="2"/>
        <v>84960</v>
      </c>
    </row>
    <row r="57" spans="1:20" ht="30" x14ac:dyDescent="0.25">
      <c r="A57" s="5" t="s">
        <v>59</v>
      </c>
      <c r="B57" s="40"/>
      <c r="C57" s="40"/>
      <c r="D57" s="41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60</v>
      </c>
      <c r="B58" s="40"/>
      <c r="C58" s="40"/>
      <c r="D58" s="41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61</v>
      </c>
      <c r="B59" s="40"/>
      <c r="C59" s="40"/>
      <c r="D59" s="41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62</v>
      </c>
      <c r="B60" s="40"/>
      <c r="C60" s="40"/>
      <c r="D60" s="41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63</v>
      </c>
      <c r="B61" s="38">
        <f>B62+B63+B64+B65</f>
        <v>0</v>
      </c>
      <c r="C61" s="38"/>
      <c r="D61" s="17">
        <f>SUM(D62:D65)</f>
        <v>0</v>
      </c>
      <c r="E61" s="17">
        <f t="shared" ref="E61:J61" si="13">SUM(E62:E65)</f>
        <v>0</v>
      </c>
      <c r="F61" s="17">
        <f>SUM(F62:F65)</f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64</v>
      </c>
      <c r="B62" s="38"/>
      <c r="C62" s="3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65</v>
      </c>
      <c r="B63" s="38"/>
      <c r="C63" s="3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66</v>
      </c>
      <c r="B64" s="38"/>
      <c r="C64" s="3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67</v>
      </c>
      <c r="B65" s="38"/>
      <c r="C65" s="3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68</v>
      </c>
      <c r="B66" s="38">
        <f>B67+B68</f>
        <v>0</v>
      </c>
      <c r="C66" s="38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69</v>
      </c>
      <c r="B67" s="38"/>
      <c r="C67" s="3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70</v>
      </c>
      <c r="B68" s="38"/>
      <c r="C68" s="3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71</v>
      </c>
      <c r="B69" s="38">
        <f>B70+B71+B72</f>
        <v>0</v>
      </c>
      <c r="C69" s="38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72</v>
      </c>
      <c r="B70" s="38"/>
      <c r="C70" s="3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73</v>
      </c>
      <c r="B71" s="38"/>
      <c r="C71" s="3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74</v>
      </c>
      <c r="B72" s="38"/>
      <c r="C72" s="3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75</v>
      </c>
      <c r="B73" s="18">
        <f>+B9+B15+B25+B35+B43+B51+B61+B66+B69</f>
        <v>234606226</v>
      </c>
      <c r="C73" s="18">
        <f>+C9+C15+C25+C35+C43+C51+C61+C66+C69</f>
        <v>290897031</v>
      </c>
      <c r="D73" s="18">
        <f>+D9+D15+D25+D35+D43+D51+D61+D66+D69</f>
        <v>9720104.6899999995</v>
      </c>
      <c r="E73" s="18">
        <f t="shared" ref="E73:K73" si="18">+E9+E15+E25+E35+E43+E51+E61+E66+E69</f>
        <v>10473171.469999999</v>
      </c>
      <c r="F73" s="18">
        <f t="shared" si="18"/>
        <v>13136866.879999999</v>
      </c>
      <c r="G73" s="18">
        <f t="shared" si="18"/>
        <v>23138508.050000001</v>
      </c>
      <c r="H73" s="18">
        <f t="shared" si="18"/>
        <v>39245477.090000004</v>
      </c>
      <c r="I73" s="18">
        <f t="shared" si="18"/>
        <v>15345308.929999998</v>
      </c>
      <c r="J73" s="18">
        <f t="shared" si="18"/>
        <v>14582906.939999999</v>
      </c>
      <c r="K73" s="18">
        <f t="shared" si="18"/>
        <v>19191492.209999997</v>
      </c>
      <c r="L73" s="18">
        <f t="shared" ref="L73:N73" si="19">+L9+L15+L25+L35+L43+L51+L61+L66+L69</f>
        <v>40182021.25</v>
      </c>
      <c r="M73" s="18">
        <f>+M9+M15+M25+M35+M43+M51+M61+M66+M69</f>
        <v>25960461.190000001</v>
      </c>
      <c r="N73" s="18">
        <f t="shared" si="19"/>
        <v>20766144.790000003</v>
      </c>
      <c r="O73" s="18">
        <f>+O9+O15+O25+O35+O43+O51+O61+O66+O69</f>
        <v>54103710.440000005</v>
      </c>
      <c r="P73" s="45">
        <f t="shared" si="2"/>
        <v>285846173.93000001</v>
      </c>
    </row>
    <row r="74" spans="1:76" x14ac:dyDescent="0.25">
      <c r="A74" s="31"/>
      <c r="B74" s="39"/>
      <c r="C74" s="39"/>
      <c r="D74" s="32"/>
      <c r="E74" s="32"/>
      <c r="F74" s="32"/>
      <c r="G74" s="32"/>
      <c r="H74" s="32"/>
      <c r="I74" s="32"/>
      <c r="J74" s="32"/>
      <c r="K74" s="32"/>
      <c r="L74" s="29"/>
      <c r="M74" s="29"/>
      <c r="N74" s="29"/>
      <c r="O74" s="29"/>
      <c r="P74" s="45">
        <f t="shared" ref="P74:P89" si="20">SUM(D74:O74)</f>
        <v>0</v>
      </c>
      <c r="Q74" s="16"/>
    </row>
    <row r="75" spans="1:76" x14ac:dyDescent="0.25">
      <c r="A75" s="3"/>
      <c r="B75" s="38"/>
      <c r="C75" s="38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8"/>
      <c r="C76" s="38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8"/>
      <c r="C77" s="38"/>
      <c r="D77" s="17"/>
      <c r="E77" s="14"/>
      <c r="F77" s="14"/>
      <c r="G77" s="17"/>
      <c r="P77" s="13">
        <f t="shared" si="20"/>
        <v>0</v>
      </c>
    </row>
    <row r="78" spans="1:76" s="37" customFormat="1" x14ac:dyDescent="0.25">
      <c r="A78" s="34" t="s">
        <v>76</v>
      </c>
      <c r="B78" s="39"/>
      <c r="C78" s="39"/>
      <c r="D78" s="35"/>
      <c r="E78" s="35"/>
      <c r="F78" s="35"/>
      <c r="G78" s="36">
        <v>0</v>
      </c>
      <c r="H78" s="36"/>
      <c r="I78" s="36"/>
      <c r="J78" s="36"/>
      <c r="K78" s="36"/>
      <c r="L78" s="36"/>
      <c r="M78" s="36"/>
      <c r="N78" s="36"/>
      <c r="O78" s="36"/>
      <c r="P78" s="45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77</v>
      </c>
      <c r="B79" s="38"/>
      <c r="C79" s="38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3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78</v>
      </c>
      <c r="B80" s="38"/>
      <c r="C80" s="38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79</v>
      </c>
      <c r="B81" s="38"/>
      <c r="C81" s="38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80</v>
      </c>
      <c r="B82" s="38"/>
      <c r="C82" s="38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81</v>
      </c>
      <c r="B83" s="38"/>
      <c r="C83" s="38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82</v>
      </c>
      <c r="B84" s="38"/>
      <c r="C84" s="38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83</v>
      </c>
      <c r="B85" s="38"/>
      <c r="C85" s="38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84</v>
      </c>
      <c r="B86" s="38"/>
      <c r="C86" s="38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85</v>
      </c>
      <c r="B87" s="39"/>
      <c r="C87" s="39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5">
        <f t="shared" si="20"/>
        <v>0</v>
      </c>
    </row>
    <row r="88" spans="1:20" x14ac:dyDescent="0.25">
      <c r="B88" s="38"/>
      <c r="C88" s="38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86</v>
      </c>
      <c r="B89" s="19">
        <f t="shared" ref="B89:O89" si="22">+B73+B87</f>
        <v>234606226</v>
      </c>
      <c r="C89" s="19">
        <f t="shared" si="22"/>
        <v>290897031</v>
      </c>
      <c r="D89" s="19">
        <f t="shared" si="22"/>
        <v>9720104.6899999995</v>
      </c>
      <c r="E89" s="19">
        <f t="shared" si="22"/>
        <v>10473171.469999999</v>
      </c>
      <c r="F89" s="19">
        <f t="shared" si="22"/>
        <v>13136866.879999999</v>
      </c>
      <c r="G89" s="19">
        <f t="shared" si="22"/>
        <v>23138508.050000001</v>
      </c>
      <c r="H89" s="19">
        <f t="shared" si="22"/>
        <v>39245477.090000004</v>
      </c>
      <c r="I89" s="19">
        <f t="shared" si="22"/>
        <v>15345308.929999998</v>
      </c>
      <c r="J89" s="19">
        <f t="shared" si="22"/>
        <v>14582906.939999999</v>
      </c>
      <c r="K89" s="19">
        <f t="shared" si="22"/>
        <v>19191492.209999997</v>
      </c>
      <c r="L89" s="19">
        <f t="shared" si="22"/>
        <v>40182021.25</v>
      </c>
      <c r="M89" s="19">
        <f t="shared" si="22"/>
        <v>25960461.190000001</v>
      </c>
      <c r="N89" s="19">
        <f t="shared" si="22"/>
        <v>20766144.790000003</v>
      </c>
      <c r="O89" s="19">
        <f t="shared" si="22"/>
        <v>54103710.440000005</v>
      </c>
      <c r="P89" s="46">
        <f t="shared" si="20"/>
        <v>285846173.93000001</v>
      </c>
    </row>
    <row r="90" spans="1:20" x14ac:dyDescent="0.25">
      <c r="A90" t="s">
        <v>120</v>
      </c>
      <c r="D90" s="14"/>
      <c r="E90" s="14"/>
      <c r="F90" s="14"/>
    </row>
    <row r="91" spans="1:20" x14ac:dyDescent="0.25">
      <c r="A91" s="60" t="s">
        <v>121</v>
      </c>
      <c r="B91" s="60"/>
      <c r="D91" s="14"/>
      <c r="E91" s="14"/>
      <c r="F91" s="14"/>
    </row>
    <row r="92" spans="1:20" x14ac:dyDescent="0.25">
      <c r="A92" s="65" t="s">
        <v>122</v>
      </c>
      <c r="B92" s="65"/>
      <c r="D92" s="14"/>
      <c r="E92" s="14"/>
      <c r="F92" s="14" t="s">
        <v>88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88</v>
      </c>
    </row>
    <row r="97" spans="1:17" x14ac:dyDescent="0.25">
      <c r="A97" t="s">
        <v>89</v>
      </c>
      <c r="H97" t="s">
        <v>90</v>
      </c>
      <c r="M97" t="s">
        <v>123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93</v>
      </c>
      <c r="B103" s="21"/>
      <c r="C103" s="21"/>
      <c r="H103" s="21" t="s">
        <v>94</v>
      </c>
      <c r="M103" s="21" t="s">
        <v>124</v>
      </c>
    </row>
    <row r="104" spans="1:17" x14ac:dyDescent="0.25">
      <c r="A104" t="s">
        <v>95</v>
      </c>
      <c r="H104" t="s">
        <v>96</v>
      </c>
      <c r="M104" t="s">
        <v>125</v>
      </c>
    </row>
    <row r="107" spans="1:17" ht="18.75" x14ac:dyDescent="0.3">
      <c r="A107" s="51"/>
      <c r="B107" s="51"/>
      <c r="C107" s="51"/>
      <c r="D107" s="51"/>
      <c r="E107" s="51"/>
      <c r="F107" s="51"/>
      <c r="G107" s="51"/>
      <c r="H107" s="51"/>
    </row>
    <row r="109" spans="1:17" ht="18.75" x14ac:dyDescent="0.3">
      <c r="A109" s="51"/>
      <c r="B109" s="51"/>
      <c r="C109" s="51"/>
      <c r="D109" s="51"/>
      <c r="E109" s="51"/>
      <c r="F109" s="51"/>
      <c r="G109" s="51"/>
    </row>
    <row r="110" spans="1:17" ht="18.75" x14ac:dyDescent="0.3">
      <c r="A110" s="63"/>
      <c r="B110" s="63"/>
      <c r="C110" s="63"/>
      <c r="D110" s="63"/>
      <c r="E110" s="63"/>
      <c r="F110" s="63"/>
      <c r="G110" s="63"/>
      <c r="H110" s="51"/>
      <c r="I110" s="51"/>
      <c r="J110" s="51"/>
      <c r="K110" s="51"/>
      <c r="L110" s="51"/>
      <c r="M110" s="51"/>
      <c r="N110" s="51"/>
      <c r="O110" s="51"/>
      <c r="P110" s="51"/>
      <c r="Q110" s="51"/>
    </row>
    <row r="111" spans="1:17" ht="18.75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</row>
    <row r="112" spans="1:17" ht="18.75" x14ac:dyDescent="0.3">
      <c r="A112" s="51"/>
      <c r="B112" s="51"/>
      <c r="C112" s="51"/>
      <c r="D112" s="52"/>
      <c r="E112" s="51"/>
      <c r="F112" s="51"/>
      <c r="G112" s="51"/>
      <c r="H112" s="55"/>
      <c r="I112" s="51"/>
      <c r="J112" s="51"/>
      <c r="K112" s="51"/>
      <c r="L112" s="51"/>
      <c r="M112" s="51"/>
      <c r="N112" s="51"/>
      <c r="O112" s="51"/>
      <c r="P112" s="51"/>
      <c r="Q112" s="51"/>
    </row>
    <row r="113" spans="1:17" ht="18.75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</row>
    <row r="114" spans="1:17" ht="18.75" x14ac:dyDescent="0.3">
      <c r="A114" s="51"/>
      <c r="B114" s="51"/>
      <c r="C114" s="51"/>
      <c r="D114" s="51"/>
      <c r="E114" s="51"/>
      <c r="F114" s="51"/>
      <c r="G114" s="51"/>
      <c r="H114" s="52"/>
      <c r="I114" s="51"/>
      <c r="J114" s="51"/>
      <c r="K114" s="51"/>
      <c r="L114" s="51"/>
      <c r="M114" s="51"/>
      <c r="N114" s="51"/>
      <c r="O114" s="51"/>
      <c r="P114" s="51"/>
      <c r="Q114" s="51"/>
    </row>
    <row r="116" spans="1:17" x14ac:dyDescent="0.25">
      <c r="F116" s="16"/>
    </row>
    <row r="117" spans="1:17" x14ac:dyDescent="0.25">
      <c r="F117" s="16"/>
    </row>
    <row r="124" spans="1:17" x14ac:dyDescent="0.25">
      <c r="H124" s="16"/>
    </row>
  </sheetData>
  <mergeCells count="8">
    <mergeCell ref="A110:G110"/>
    <mergeCell ref="A1:P1"/>
    <mergeCell ref="A2:P2"/>
    <mergeCell ref="A4:P4"/>
    <mergeCell ref="A3:P3"/>
    <mergeCell ref="A5:P5"/>
    <mergeCell ref="A92:B92"/>
    <mergeCell ref="A91:B9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370506-5085-4F1A-8F17-A1DF5E3F8B00}"/>
</file>

<file path=customXml/itemProps2.xml><?xml version="1.0" encoding="utf-8"?>
<ds:datastoreItem xmlns:ds="http://schemas.openxmlformats.org/officeDocument/2006/customXml" ds:itemID="{25689A37-E0F6-4D7D-9790-7E7EAA2A58AC}"/>
</file>

<file path=customXml/itemProps3.xml><?xml version="1.0" encoding="utf-8"?>
<ds:datastoreItem xmlns:ds="http://schemas.openxmlformats.org/officeDocument/2006/customXml" ds:itemID="{32614B33-CB01-492E-9749-267089392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Nayade Ferreras Gómez</cp:lastModifiedBy>
  <cp:revision/>
  <dcterms:created xsi:type="dcterms:W3CDTF">2018-04-17T18:57:16Z</dcterms:created>
  <dcterms:modified xsi:type="dcterms:W3CDTF">2025-01-30T16:59:43Z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