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ena\Desktop\CUENTAS POR PAGAR 2025\"/>
    </mc:Choice>
  </mc:AlternateContent>
  <xr:revisionPtr revIDLastSave="0" documentId="13_ncr:1_{7B8519A4-DD1C-42AA-ACCE-E2ED3DCA37C7}" xr6:coauthVersionLast="47" xr6:coauthVersionMax="47" xr10:uidLastSave="{00000000-0000-0000-0000-000000000000}"/>
  <bookViews>
    <workbookView xWindow="-120" yWindow="-120" windowWidth="29040" windowHeight="15720" firstSheet="28" activeTab="31" xr2:uid="{4BB0E067-E010-4E23-803B-0E95C8FA5089}"/>
  </bookViews>
  <sheets>
    <sheet name="AGOSTO" sheetId="1" state="hidden" r:id="rId1"/>
    <sheet name="SEPTIEMBRE" sheetId="2" state="hidden" r:id="rId2"/>
    <sheet name="OCTUBRE" sheetId="3" state="hidden" r:id="rId3"/>
    <sheet name="NOVIEMBRE" sheetId="4" state="hidden" r:id="rId4"/>
    <sheet name="ENERO 2023" sheetId="5" state="hidden" r:id="rId5"/>
    <sheet name="marzo 2023" sheetId="6" state="hidden" r:id="rId6"/>
    <sheet name="ABRIL" sheetId="7" state="hidden" r:id="rId7"/>
    <sheet name="MAYO 2023" sheetId="8" state="hidden" r:id="rId8"/>
    <sheet name="JUNIO 2023" sheetId="9" state="hidden" r:id="rId9"/>
    <sheet name="JULIO 2023" sheetId="10" state="hidden" r:id="rId10"/>
    <sheet name="AGOSTO 2023" sheetId="11" state="hidden" r:id="rId11"/>
    <sheet name="SEPTIEMBRE 2023" sheetId="12" state="hidden" r:id="rId12"/>
    <sheet name="NOVIEMBRE 2023" sheetId="13" state="hidden" r:id="rId13"/>
    <sheet name="DICIEMBRE 2023" sheetId="14" state="hidden" r:id="rId14"/>
    <sheet name="ENERO 2024" sheetId="16" state="hidden" r:id="rId15"/>
    <sheet name="FEBRERO 2024" sheetId="15" state="hidden" r:id="rId16"/>
    <sheet name="MARZO 2024" sheetId="17" state="hidden" r:id="rId17"/>
    <sheet name="ABRIL 2024" sheetId="18" state="hidden" r:id="rId18"/>
    <sheet name="MAYO 2024" sheetId="19" state="hidden" r:id="rId19"/>
    <sheet name="JUNIO 2024" sheetId="20" state="hidden" r:id="rId20"/>
    <sheet name="JULIO 2024" sheetId="21" state="hidden" r:id="rId21"/>
    <sheet name="UASD" sheetId="22" state="hidden" r:id="rId22"/>
    <sheet name="AGOSTO 2024" sheetId="23" state="hidden" r:id="rId23"/>
    <sheet name="GOBERNACIÓN" sheetId="25" r:id="rId24"/>
    <sheet name="LAGARES 2024" sheetId="26" r:id="rId25"/>
    <sheet name="AGUA PLANETA AZUL" sheetId="27" r:id="rId26"/>
    <sheet name="SEPTIEMBRE 2024" sheetId="28" state="hidden" r:id="rId27"/>
    <sheet name="SANTIAGO" sheetId="24" r:id="rId28"/>
    <sheet name="ECO PETROLEO" sheetId="29" r:id="rId29"/>
    <sheet name="OCTUBRE 2024" sheetId="30" state="hidden" r:id="rId30"/>
    <sheet name="NOVIEMBRE 2024" sheetId="33" r:id="rId31"/>
    <sheet name="DICIEMBRE 2024" sheetId="34" r:id="rId32"/>
    <sheet name="MUNDO PRÉSTAMOS" sheetId="32" state="hidden" r:id="rId3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34" l="1"/>
  <c r="G22" i="34"/>
  <c r="H22" i="34" s="1"/>
  <c r="F24" i="34"/>
  <c r="E24" i="34"/>
  <c r="H21" i="34"/>
  <c r="H20" i="34"/>
  <c r="H19" i="34"/>
  <c r="H18" i="34"/>
  <c r="H17" i="34"/>
  <c r="H16" i="34"/>
  <c r="G16" i="29"/>
  <c r="G24" i="33"/>
  <c r="F24" i="33"/>
  <c r="E24" i="33"/>
  <c r="H23" i="33"/>
  <c r="H22" i="33"/>
  <c r="H21" i="33"/>
  <c r="H20" i="33"/>
  <c r="H19" i="33"/>
  <c r="H18" i="33"/>
  <c r="H17" i="33"/>
  <c r="H16" i="33"/>
  <c r="H24" i="33" s="1"/>
  <c r="G17" i="30"/>
  <c r="K16" i="32"/>
  <c r="K17" i="32"/>
  <c r="J17" i="32"/>
  <c r="I17" i="32"/>
  <c r="H17" i="32"/>
  <c r="G24" i="30"/>
  <c r="F24" i="30"/>
  <c r="E24" i="30"/>
  <c r="H23" i="30"/>
  <c r="H22" i="30"/>
  <c r="H21" i="30"/>
  <c r="H20" i="30"/>
  <c r="H19" i="30"/>
  <c r="H18" i="30"/>
  <c r="H17" i="30"/>
  <c r="H16" i="30"/>
  <c r="H24" i="30" s="1"/>
  <c r="F17" i="29"/>
  <c r="E17" i="29"/>
  <c r="G24" i="28"/>
  <c r="F24" i="28"/>
  <c r="E24" i="28"/>
  <c r="H23" i="28"/>
  <c r="H22" i="28"/>
  <c r="H21" i="28"/>
  <c r="H20" i="28"/>
  <c r="H19" i="28"/>
  <c r="H18" i="28"/>
  <c r="H17" i="28"/>
  <c r="H16" i="28"/>
  <c r="H24" i="28" s="1"/>
  <c r="G17" i="27"/>
  <c r="F17" i="27"/>
  <c r="E17" i="27"/>
  <c r="H16" i="27"/>
  <c r="H17" i="27"/>
  <c r="G17" i="26"/>
  <c r="F17" i="26"/>
  <c r="E17" i="26"/>
  <c r="H16" i="26"/>
  <c r="H17" i="26"/>
  <c r="J17" i="25"/>
  <c r="I17" i="25"/>
  <c r="H17" i="25"/>
  <c r="K16" i="25"/>
  <c r="K17" i="25"/>
  <c r="G17" i="24"/>
  <c r="F17" i="24"/>
  <c r="E17" i="24"/>
  <c r="H16" i="24"/>
  <c r="H17" i="24"/>
  <c r="E24" i="23"/>
  <c r="G24" i="23"/>
  <c r="H23" i="23"/>
  <c r="F24" i="23"/>
  <c r="H22" i="23"/>
  <c r="H21" i="23"/>
  <c r="H20" i="23"/>
  <c r="H19" i="23"/>
  <c r="H18" i="23"/>
  <c r="H17" i="23"/>
  <c r="H16" i="23"/>
  <c r="H24" i="23" s="1"/>
  <c r="F17" i="22"/>
  <c r="E17" i="22"/>
  <c r="G23" i="21"/>
  <c r="F23" i="21"/>
  <c r="E23" i="21"/>
  <c r="H22" i="21"/>
  <c r="H21" i="21"/>
  <c r="H20" i="21"/>
  <c r="H19" i="21"/>
  <c r="H18" i="21"/>
  <c r="H17" i="21"/>
  <c r="H16" i="21"/>
  <c r="H23" i="21" s="1"/>
  <c r="G23" i="20"/>
  <c r="F23" i="20"/>
  <c r="E23" i="20"/>
  <c r="H22" i="20"/>
  <c r="H21" i="20"/>
  <c r="H20" i="20"/>
  <c r="H19" i="20"/>
  <c r="H18" i="20"/>
  <c r="H17" i="20"/>
  <c r="H16" i="20"/>
  <c r="E23" i="19"/>
  <c r="G23" i="19"/>
  <c r="H22" i="19"/>
  <c r="H21" i="19"/>
  <c r="F23" i="19"/>
  <c r="H20" i="19"/>
  <c r="H19" i="19"/>
  <c r="H18" i="19"/>
  <c r="H17" i="19"/>
  <c r="H16" i="19"/>
  <c r="H23" i="19" s="1"/>
  <c r="G21" i="18"/>
  <c r="F21" i="18"/>
  <c r="E21" i="18"/>
  <c r="H20" i="18"/>
  <c r="H19" i="18"/>
  <c r="H18" i="18"/>
  <c r="H17" i="18"/>
  <c r="H16" i="18"/>
  <c r="H21" i="18" s="1"/>
  <c r="G21" i="17"/>
  <c r="F21" i="17"/>
  <c r="E21" i="17"/>
  <c r="H20" i="17"/>
  <c r="H19" i="17"/>
  <c r="H18" i="17"/>
  <c r="H17" i="17"/>
  <c r="H16" i="17"/>
  <c r="G21" i="15"/>
  <c r="E21" i="15"/>
  <c r="H20" i="15"/>
  <c r="H19" i="15"/>
  <c r="H18" i="15"/>
  <c r="G18" i="16"/>
  <c r="F18" i="16"/>
  <c r="E18" i="16"/>
  <c r="H17" i="16"/>
  <c r="H16" i="16"/>
  <c r="H18" i="16" s="1"/>
  <c r="F21" i="15"/>
  <c r="H17" i="15"/>
  <c r="H16" i="15"/>
  <c r="H21" i="15" s="1"/>
  <c r="H17" i="14"/>
  <c r="G18" i="14"/>
  <c r="F18" i="14"/>
  <c r="E18" i="14"/>
  <c r="H16" i="14"/>
  <c r="H18" i="14" s="1"/>
  <c r="H17" i="13"/>
  <c r="H18" i="13"/>
  <c r="H19" i="13"/>
  <c r="H20" i="13"/>
  <c r="H21" i="13"/>
  <c r="G22" i="13"/>
  <c r="F22" i="13"/>
  <c r="E22" i="13"/>
  <c r="H16" i="13"/>
  <c r="G23" i="12"/>
  <c r="F23" i="12"/>
  <c r="E23" i="12"/>
  <c r="H22" i="12"/>
  <c r="H21" i="12"/>
  <c r="H20" i="12"/>
  <c r="H19" i="12"/>
  <c r="H18" i="12"/>
  <c r="H17" i="12"/>
  <c r="H16" i="12"/>
  <c r="G23" i="11"/>
  <c r="F23" i="11"/>
  <c r="E23" i="11"/>
  <c r="H22" i="11"/>
  <c r="H21" i="11"/>
  <c r="H20" i="11"/>
  <c r="H19" i="11"/>
  <c r="H18" i="11"/>
  <c r="H17" i="11"/>
  <c r="H16" i="11"/>
  <c r="G23" i="10"/>
  <c r="F23" i="10"/>
  <c r="E23" i="10"/>
  <c r="H22" i="10"/>
  <c r="H21" i="10"/>
  <c r="H20" i="10"/>
  <c r="H19" i="10"/>
  <c r="H18" i="10"/>
  <c r="H17" i="10"/>
  <c r="H16" i="10"/>
  <c r="G23" i="9"/>
  <c r="F23" i="9"/>
  <c r="E23" i="9"/>
  <c r="H22" i="9"/>
  <c r="H21" i="9"/>
  <c r="H20" i="9"/>
  <c r="H19" i="9"/>
  <c r="H18" i="9"/>
  <c r="H17" i="9"/>
  <c r="H16" i="9"/>
  <c r="H23" i="9" s="1"/>
  <c r="G23" i="8"/>
  <c r="F23" i="8"/>
  <c r="E23" i="8"/>
  <c r="H22" i="8"/>
  <c r="H21" i="8"/>
  <c r="H20" i="8"/>
  <c r="H19" i="8"/>
  <c r="H18" i="8"/>
  <c r="H17" i="8"/>
  <c r="H16" i="8"/>
  <c r="G23" i="7"/>
  <c r="F23" i="7"/>
  <c r="E23" i="7"/>
  <c r="H21" i="7"/>
  <c r="H18" i="7"/>
  <c r="H22" i="7"/>
  <c r="H19" i="7"/>
  <c r="H20" i="7"/>
  <c r="H17" i="7"/>
  <c r="H16" i="7"/>
  <c r="H23" i="7"/>
  <c r="F23" i="6"/>
  <c r="G23" i="6"/>
  <c r="E23" i="6"/>
  <c r="H18" i="6"/>
  <c r="H19" i="6"/>
  <c r="H20" i="6"/>
  <c r="H21" i="6"/>
  <c r="H22" i="6"/>
  <c r="H17" i="6"/>
  <c r="H16" i="6"/>
  <c r="H23" i="6" s="1"/>
  <c r="G18" i="5"/>
  <c r="F18" i="5"/>
  <c r="E18" i="5"/>
  <c r="H17" i="5"/>
  <c r="H16" i="5"/>
  <c r="G23" i="4"/>
  <c r="F23" i="4"/>
  <c r="E23" i="4"/>
  <c r="H22" i="4"/>
  <c r="H21" i="4"/>
  <c r="H20" i="4"/>
  <c r="H19" i="4"/>
  <c r="H18" i="4"/>
  <c r="H17" i="4"/>
  <c r="H16" i="4"/>
  <c r="G23" i="3"/>
  <c r="F23" i="3"/>
  <c r="E23" i="3"/>
  <c r="H22" i="3"/>
  <c r="H21" i="3"/>
  <c r="H20" i="3"/>
  <c r="H19" i="3"/>
  <c r="H18" i="3"/>
  <c r="H17" i="3"/>
  <c r="H16" i="3"/>
  <c r="H23" i="3" s="1"/>
  <c r="G23" i="2"/>
  <c r="F23" i="2"/>
  <c r="E23" i="2"/>
  <c r="H22" i="2"/>
  <c r="H21" i="2"/>
  <c r="H20" i="2"/>
  <c r="H19" i="2"/>
  <c r="H18" i="2"/>
  <c r="H17" i="2"/>
  <c r="H16" i="2"/>
  <c r="H23" i="2"/>
  <c r="E23" i="1"/>
  <c r="H17" i="1"/>
  <c r="H21" i="1"/>
  <c r="H16" i="1"/>
  <c r="H22" i="1"/>
  <c r="H18" i="1"/>
  <c r="G23" i="1"/>
  <c r="H19" i="1"/>
  <c r="H20" i="1"/>
  <c r="H23" i="1"/>
  <c r="F23" i="1"/>
  <c r="H23" i="4"/>
  <c r="H18" i="5"/>
  <c r="H23" i="8"/>
  <c r="H23" i="10"/>
  <c r="H23" i="11"/>
  <c r="H23" i="12"/>
  <c r="H22" i="13"/>
  <c r="H21" i="17"/>
  <c r="H23" i="20"/>
  <c r="G16" i="22"/>
  <c r="G17" i="22"/>
  <c r="G17" i="29"/>
  <c r="H16" i="29"/>
  <c r="H17" i="29"/>
  <c r="H23" i="34" l="1"/>
  <c r="H24" i="34" s="1"/>
  <c r="G24" i="34"/>
</calcChain>
</file>

<file path=xl/sharedStrings.xml><?xml version="1.0" encoding="utf-8"?>
<sst xmlns="http://schemas.openxmlformats.org/spreadsheetml/2006/main" count="1541" uniqueCount="125">
  <si>
    <t>CUENTAS POR PAGAR A PROVEEDORES  31 DE AGOSTO 2022</t>
  </si>
  <si>
    <t>VALOR EN RD$</t>
  </si>
  <si>
    <t>PROVEEDOR</t>
  </si>
  <si>
    <t>CONCEPTO</t>
  </si>
  <si>
    <t>No. Orden de Compras y/o Contrato</t>
  </si>
  <si>
    <t>Fecha Orden de Compras y/o contrato</t>
  </si>
  <si>
    <t>Monto de contrato</t>
  </si>
  <si>
    <t>FECHA SIN FACTURA</t>
  </si>
  <si>
    <t>Monto Pagado a la Fecha</t>
  </si>
  <si>
    <t>Monto Pendiente</t>
  </si>
  <si>
    <t>ESTADO (COMPLETADO,  PENDIENTE O ATRASADO)</t>
  </si>
  <si>
    <t>Agua Planeta Azul</t>
  </si>
  <si>
    <t>Llenado de botellones de agua potable, para consumo en esta institución</t>
  </si>
  <si>
    <t>INAP-UC-CD-2022-0004</t>
  </si>
  <si>
    <t>Pendiente</t>
  </si>
  <si>
    <t>Arquitectura electromecánica Jiménez Diroche, SRL</t>
  </si>
  <si>
    <t>Servicio de Mantenimiento y chequeo de la planta eléctrica de emergencia de esta institución</t>
  </si>
  <si>
    <t>INAP-UC-CD-2022-0012</t>
  </si>
  <si>
    <t>Gobernación del Edificio Gubernamental Juan Pablo duarte</t>
  </si>
  <si>
    <t>Aporte mantenimiento areas comunes de l Edifcio de Oficinas gubernamentales Juan Pablo duarte</t>
  </si>
  <si>
    <t>BS-0004128-2022</t>
  </si>
  <si>
    <t>Instituto Tecnológico de Santo Domingo</t>
  </si>
  <si>
    <t>Servicios de Capacitación a una servidora pública de esta institución, en la maestría Gerencia de Calidad y Productividad</t>
  </si>
  <si>
    <t>CI-0000186-2022</t>
  </si>
  <si>
    <t>sunix Petroleum, SRL</t>
  </si>
  <si>
    <t>Adqusisición de Tickets de combustible y gasoil a granel, para uso en esta institución</t>
  </si>
  <si>
    <t>BS-007360-2022</t>
  </si>
  <si>
    <t>Escuela de Alta Gerencia Barna</t>
  </si>
  <si>
    <t>Serrvicios de Capacitación al Director General de Esta Institución en el programa "Liderazgo Para La Gestión Pública"</t>
  </si>
  <si>
    <t>CI-0000242-2022</t>
  </si>
  <si>
    <t>Adqusisición de Tickets de combustible para uso de esta institución</t>
  </si>
  <si>
    <t>BS-00100098-2022</t>
  </si>
  <si>
    <t>TOTAL EN RD$</t>
  </si>
  <si>
    <t>Preparado Por:</t>
  </si>
  <si>
    <t>Revisado por:</t>
  </si>
  <si>
    <t>Aprobado por:</t>
  </si>
  <si>
    <t>_______________________________</t>
  </si>
  <si>
    <t>__________________________________</t>
  </si>
  <si>
    <t>_______________________________________________</t>
  </si>
  <si>
    <t xml:space="preserve"> Gabriel Lebrón</t>
  </si>
  <si>
    <t>Catalina Féliz Terrero</t>
  </si>
  <si>
    <t>Cristian Sánchez Reyes</t>
  </si>
  <si>
    <t xml:space="preserve"> Contador</t>
  </si>
  <si>
    <t>Enc. Administrativo Financiero</t>
  </si>
  <si>
    <t>Director General</t>
  </si>
  <si>
    <t>CUENTAS POR PAGAR A PROVEEDORES  AL 30 DE SEPTIEMBRE 2022</t>
  </si>
  <si>
    <t>CUENTAS POR PAGAR A PROVEEDORES  AL 31 DE OCTUBRE 2022</t>
  </si>
  <si>
    <t>CUENTAS POR PAGAR A PROVEEDORES  AL 30 DE NOVIEMBRE 2022</t>
  </si>
  <si>
    <t>CUENTAS POR PAGAR A PROVEEDORES  AL 31 DE ENERO DEL 2023</t>
  </si>
  <si>
    <t>Mundo Préstamo, SRL</t>
  </si>
  <si>
    <t>Alquiler de local de la regional de esta institucion, ubicada en San Francisco De Macoris</t>
  </si>
  <si>
    <t>BS-0014152-2022</t>
  </si>
  <si>
    <t>CUENTAS POR PAGAR A PROVEEDORES  AL 31 DE MARZO DEL 2023</t>
  </si>
  <si>
    <t>Gobernación Provincial De Santiago De Los Caballeros</t>
  </si>
  <si>
    <t>Mantenimiento De la áreas comunes del edificio donde se encuentra las oficinas del INAP en la Provincia de Santiago</t>
  </si>
  <si>
    <t>CI-0000042-2023</t>
  </si>
  <si>
    <t>Gobernación Del Edificio Gubernamental Juan Pablo Duarte</t>
  </si>
  <si>
    <t>SerVicio De Mantenimiento De Areas comunes</t>
  </si>
  <si>
    <t>BS-0000431-2023</t>
  </si>
  <si>
    <t>Sigma Petroleum Corp. SAS</t>
  </si>
  <si>
    <t>Suministro de tickets de combustible y gasoil a granel</t>
  </si>
  <si>
    <t>BS-0002795-2023</t>
  </si>
  <si>
    <t>Agua Planeta Azul, SAS</t>
  </si>
  <si>
    <t>Sumistro de botellones de agua potable</t>
  </si>
  <si>
    <t>INAP-2023-00001</t>
  </si>
  <si>
    <t>Servifull servicios multiples empresariales</t>
  </si>
  <si>
    <t>Servicio de Fumigación y Desinfección en todas las áreas de la institución</t>
  </si>
  <si>
    <t>INAP-2023-00026</t>
  </si>
  <si>
    <t>CUENTAS POR PAGAR A PROVEEDORES  AL 30 DE ABRIL DEL 2023</t>
  </si>
  <si>
    <t>CUENTAS POR PAGAR A PROVEEDORES  AL 31 DE MAYO DEL 2023</t>
  </si>
  <si>
    <t>CUENTAS POR PAGAR A PROVEEDORES  AL 30 DE JUNIO DEL 2023</t>
  </si>
  <si>
    <t>CUENTAS POR PAGAR A PROVEEDORES  AL 31 DE JULIO DEL 2023</t>
  </si>
  <si>
    <t>CUENTAS POR PAGAR A PROVEEDORES  AL 31 DE AGOSTO DEL 2023</t>
  </si>
  <si>
    <t>CUENTAS POR PAGAR A PROVEEDORES  AL 30 DE SEPTIEMBRE DEL 2023</t>
  </si>
  <si>
    <t>Completado</t>
  </si>
  <si>
    <t>CUENTAS POR PAGAR A PROVEEDORES  AL 30 DE NOVIEMBRE DEL 2023</t>
  </si>
  <si>
    <t>CUENTAS POR PAGAR A PROVEEDORES  AL 31 DE DICIEMBRE DEL 2023</t>
  </si>
  <si>
    <t>Mundo Préstamo SRL</t>
  </si>
  <si>
    <t>Servicio de Alquiler local para oficina regional de San Francisco De Macoris</t>
  </si>
  <si>
    <t>MC-0000370-2023</t>
  </si>
  <si>
    <t>CUENTAS POR PAGAR A PROVEEDORES  AL 31 DE ENERO DEL 2024</t>
  </si>
  <si>
    <t>Rhina Peña Bello</t>
  </si>
  <si>
    <t>CUENTAS POR PAGAR A PROVEEDORES  AL 29 DE FEBRERO DEL 2024</t>
  </si>
  <si>
    <t>INAP-2024-00007</t>
  </si>
  <si>
    <t>Servicio De Mantenimiento De Areas comunes</t>
  </si>
  <si>
    <t>CI-0000020-2024</t>
  </si>
  <si>
    <t>CI-0000019-2024</t>
  </si>
  <si>
    <t>Contador</t>
  </si>
  <si>
    <t>CUENTAS POR PAGAR A PROVEEDORES  AL 31 DE MARZO DEL 2024</t>
  </si>
  <si>
    <t>CUENTAS POR PAGAR A PROVEEDORES  AL 30 DE ABRIL DEL 2024</t>
  </si>
  <si>
    <t>CUENTAS POR PAGAR A PROVEEDORES  AL 31 DE MAYO DEL 2024</t>
  </si>
  <si>
    <t>Industriales Techa, SRL</t>
  </si>
  <si>
    <t>INAP-2024-00005</t>
  </si>
  <si>
    <t>Eco Petroleo Dominicana, SA.</t>
  </si>
  <si>
    <t>BS-0001509-2024</t>
  </si>
  <si>
    <t>CUENTAS POR PAGAR A PROVEEDORES  AL 30 DE JUNIO DEL 2024.</t>
  </si>
  <si>
    <t>CUENTAS POR PAGAR A PROVEEDORES  AL 31 DE JULIO DEL 2024.</t>
  </si>
  <si>
    <t>Catalina Feliz Terrero</t>
  </si>
  <si>
    <t>Contadora</t>
  </si>
  <si>
    <t>Enc. Depto. Administrativo Financiero</t>
  </si>
  <si>
    <t>HISTORIAL FINANCIERO</t>
  </si>
  <si>
    <t>UNIVERSIDAD AUTÓNOMA DE SANTO DOMINGO</t>
  </si>
  <si>
    <t>Cubrir la matriculación de 360 servidores públicos seleccionados, para desarrollar el programa de maestría en Gestión pública y Gobernanza, con las 4 salidas en: 1) Gestión en Finanzas Públicas, 2) Gestión y Evaluación de Proyectos Públicos, 3) Innovación y Transformación Digital y 4) Gestión de Recursos Humanos Gubernamental.</t>
  </si>
  <si>
    <t>CI-0000267-2024</t>
  </si>
  <si>
    <t>COMPLETADO</t>
  </si>
  <si>
    <t>CATALINA FELIZ TERRERO</t>
  </si>
  <si>
    <t>UNIDAD EJECUTORA</t>
  </si>
  <si>
    <t>CUENTAS POR PAGAR A PROVEEDORES  AL 31 DE AGOSTO DEL 2024.</t>
  </si>
  <si>
    <t>Universidad Autónoma de Santo Domingo</t>
  </si>
  <si>
    <t xml:space="preserve"> </t>
  </si>
  <si>
    <t>Unidad Ejecutora</t>
  </si>
  <si>
    <t>DISTRIBUIDORA LAGARES, SRL.</t>
  </si>
  <si>
    <t>Servicio de chequeo y mantenimiento de la planta de emergencia de energía eléctrica de esta institución.</t>
  </si>
  <si>
    <t>INAP-2024-00002</t>
  </si>
  <si>
    <t>CUENTAS POR PAGAR A PROVEEDORES  AL 30 DE SEPTIEMBRE 2024</t>
  </si>
  <si>
    <t xml:space="preserve">HISTORIAL FINANCIERO </t>
  </si>
  <si>
    <t>HISTORIAL FINNCIERO</t>
  </si>
  <si>
    <t>CUENTAS POR PAGAR A PROVEEDORES  AL 31 DE OCTUBRE 2024</t>
  </si>
  <si>
    <t>Pagado</t>
  </si>
  <si>
    <t>Rescindido</t>
  </si>
  <si>
    <t>Gregorio Montero</t>
  </si>
  <si>
    <t>CUENTAS POR PAGAR A PROVEEDORES  AL 30 DE NOVIEMBRE 2024</t>
  </si>
  <si>
    <t>BS-0013608-2024</t>
  </si>
  <si>
    <t>CUENTAS POR PAGAR A PROVEEDORES  AL 31 DE DICIEMBRE 2024</t>
  </si>
  <si>
    <t>Comnpletado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</si>
</sst>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20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1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164" fontId="4" fillId="0" borderId="2" xfId="1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left" vertical="center" wrapText="1"/>
    </xf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19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A76A758-E53F-FA7E-2AC7-35C0D4F39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036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8883949-0C0D-7D32-3540-5FF042F2F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137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E2E20D8D-D63A-4A1F-3CA6-E71CC5AAF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2400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BF49BEB-73C3-B58D-CD49-8E4DE1D2C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3419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FC4E80D-A90B-6D21-2FC4-88F3EE6CF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4434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B087BFED-D3A9-FE8F-CBE2-4F9EBC146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6477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014368CA-BB3D-C1E3-EFB3-370E5B7CC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1545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049FE70C-7A71-08B4-5F13-23B933D0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1851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C186D0C-1417-6483-C969-1B39F1781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1953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9228FFD8-CC60-E822-98CC-CF4A60321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0553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6E0048A-8C92-85A7-3382-4AA7CDB2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2214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7C599940-FFC8-0EFA-4579-10D588F5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157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C434CA2-6420-4744-7B7D-DA1E4665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2590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333AB83-EA37-0589-BBBE-43163FD2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3607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A53B0610-C1C3-2FFC-8E5B-D53C93168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462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BD1F5A81-B681-7688-5844-B9C180078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57150</xdr:rowOff>
    </xdr:from>
    <xdr:to>
      <xdr:col>6</xdr:col>
      <xdr:colOff>762000</xdr:colOff>
      <xdr:row>9</xdr:row>
      <xdr:rowOff>95250</xdr:rowOff>
    </xdr:to>
    <xdr:pic>
      <xdr:nvPicPr>
        <xdr:cNvPr id="2666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33B1E9F0-00AF-7BF0-BFB0-4A26C15E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769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5F0B160-B3DB-837E-5F18-BC447E97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8713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B67293A-A6F9-66B0-25EC-AEE2D123B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973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DF19E75-33A9-F44B-2794-BFF87AB5D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5649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735E03B9-B253-3ABC-DA18-E8B12C531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3075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C53E5AD3-F021-E381-732F-0689E90BB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3233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EE094346-FC4E-2937-FE31-5A09E21E7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31769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0DB8DE76-680F-49AE-3766-E22A582DC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3482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2C412B5D-E604-3BC6-65A0-22CD7301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202AED80-E620-4102-B5CA-90722E57D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57150</xdr:rowOff>
    </xdr:from>
    <xdr:to>
      <xdr:col>6</xdr:col>
      <xdr:colOff>762000</xdr:colOff>
      <xdr:row>9</xdr:row>
      <xdr:rowOff>95250</xdr:rowOff>
    </xdr:to>
    <xdr:pic>
      <xdr:nvPicPr>
        <xdr:cNvPr id="3380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69E7006-40FF-9537-33AC-BB640A8FD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425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4DF104F-0105-0401-EA88-FC0CF9B7D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527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A65A215-7032-8A43-FB81-9C79582EA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629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3D0974F1-54DF-DE9F-B334-19DDF16E4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730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9DEE28F9-FC2D-A23F-DA1F-ACBDABDD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832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598FD88-1467-E62C-69A4-7F497CDCA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934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EABD5BB1-71BB-0BA0-67B7-6CF09EC53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0F2D-0ACF-4F1A-95D3-E5FAF94081FB}">
  <dimension ref="A12:L41"/>
  <sheetViews>
    <sheetView zoomScale="87" zoomScaleNormal="87" workbookViewId="0">
      <selection activeCell="B24" sqref="B24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2" t="s">
        <v>0</v>
      </c>
      <c r="B12" s="32"/>
      <c r="C12" s="32"/>
      <c r="D12" s="32"/>
      <c r="E12" s="32"/>
      <c r="F12" s="32"/>
      <c r="G12" s="32"/>
      <c r="H12" s="32"/>
      <c r="I12" s="32"/>
    </row>
    <row r="13" spans="1:9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3" x14ac:dyDescent="0.3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20400</v>
      </c>
      <c r="H16" s="12">
        <f>+E16-G16</f>
        <v>44400</v>
      </c>
      <c r="I16" s="11" t="s">
        <v>14</v>
      </c>
    </row>
    <row r="17" spans="1:12" ht="69" customHeight="1" x14ac:dyDescent="0.3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23600</v>
      </c>
      <c r="H17" s="12">
        <f>+E17-G17</f>
        <v>23600</v>
      </c>
      <c r="I17" s="11" t="s">
        <v>14</v>
      </c>
    </row>
    <row r="18" spans="1:12" ht="69" customHeight="1" x14ac:dyDescent="0.3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200000</v>
      </c>
      <c r="H18" s="12">
        <f>+E18-G18</f>
        <v>100000</v>
      </c>
      <c r="I18" s="11" t="s">
        <v>14</v>
      </c>
    </row>
    <row r="19" spans="1:12" ht="69" customHeight="1" x14ac:dyDescent="0.3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44275</v>
      </c>
      <c r="H19" s="12">
        <f>E19-G19</f>
        <v>359925</v>
      </c>
      <c r="I19" s="11" t="s">
        <v>14</v>
      </c>
    </row>
    <row r="20" spans="1:12" ht="69" customHeight="1" x14ac:dyDescent="0.3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1563640</v>
      </c>
      <c r="H20" s="12">
        <f>+E20-G20</f>
        <v>1136350</v>
      </c>
      <c r="I20" s="11" t="s">
        <v>14</v>
      </c>
    </row>
    <row r="21" spans="1:12" ht="69" customHeight="1" x14ac:dyDescent="0.3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69" customHeight="1" x14ac:dyDescent="0.3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600000</v>
      </c>
      <c r="H22" s="12">
        <f>+E22-G22</f>
        <v>1200000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2968890</v>
      </c>
      <c r="H23" s="2">
        <f>SUM(H16:H22)</f>
        <v>3013700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honeticPr fontId="1" type="noConversion"/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B6A07-20EC-4642-9C3B-97695CA07B74}">
  <dimension ref="A12:L41"/>
  <sheetViews>
    <sheetView topLeftCell="A4" zoomScale="87" zoomScaleNormal="87" workbookViewId="0">
      <selection activeCell="E26" sqref="E2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2" t="s">
        <v>71</v>
      </c>
      <c r="B12" s="32"/>
      <c r="C12" s="32"/>
      <c r="D12" s="32"/>
      <c r="E12" s="32"/>
      <c r="F12" s="32"/>
      <c r="G12" s="32"/>
      <c r="H12" s="32"/>
      <c r="I12" s="32"/>
    </row>
    <row r="13" spans="1:9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246375</v>
      </c>
      <c r="H16" s="12">
        <f>E16-G16</f>
        <v>157825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312701</v>
      </c>
      <c r="H17" s="12">
        <f t="shared" ref="H17:H22" si="0">+E17-G17</f>
        <v>62539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36000</v>
      </c>
      <c r="H18" s="12">
        <f t="shared" si="0"/>
        <v>54000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120000</v>
      </c>
      <c r="H19" s="12">
        <f t="shared" si="0"/>
        <v>180000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60000</v>
      </c>
      <c r="H20" s="12">
        <f t="shared" si="0"/>
        <v>60000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18880</v>
      </c>
      <c r="H21" s="12">
        <f t="shared" si="0"/>
        <v>18880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1361691.2</v>
      </c>
      <c r="H22" s="12">
        <f t="shared" si="0"/>
        <v>1288208.8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2155647.2000000002</v>
      </c>
      <c r="H23" s="2">
        <f>SUM(H16:H22)</f>
        <v>1821452.8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A0F9-AA0E-4164-B902-307304B1A777}">
  <dimension ref="A12:L41"/>
  <sheetViews>
    <sheetView topLeftCell="A4" zoomScale="87" zoomScaleNormal="87" workbookViewId="0">
      <selection activeCell="G16" sqref="G1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2" t="s">
        <v>72</v>
      </c>
      <c r="B12" s="32"/>
      <c r="C12" s="32"/>
      <c r="D12" s="32"/>
      <c r="E12" s="32"/>
      <c r="F12" s="32"/>
      <c r="G12" s="32"/>
      <c r="H12" s="32"/>
      <c r="I12" s="32"/>
    </row>
    <row r="13" spans="1:9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246375</v>
      </c>
      <c r="H16" s="12">
        <f>E16-G16</f>
        <v>157825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343970</v>
      </c>
      <c r="H17" s="12">
        <f t="shared" ref="H17:H22" si="0">+E17-G17</f>
        <v>31270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43200</v>
      </c>
      <c r="H18" s="12">
        <f t="shared" si="0"/>
        <v>46800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150000</v>
      </c>
      <c r="H19" s="12">
        <f t="shared" si="0"/>
        <v>150000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70000</v>
      </c>
      <c r="H20" s="12">
        <f t="shared" si="0"/>
        <v>50000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18880</v>
      </c>
      <c r="H21" s="12">
        <f t="shared" si="0"/>
        <v>18880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1819891.2</v>
      </c>
      <c r="H22" s="12">
        <f t="shared" si="0"/>
        <v>830008.8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2692316.2</v>
      </c>
      <c r="H23" s="2">
        <f>SUM(H16:H22)</f>
        <v>1284783.8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6787-9E86-44D6-93E8-ABDDA258C7FA}">
  <dimension ref="A12:L41"/>
  <sheetViews>
    <sheetView zoomScale="87" zoomScaleNormal="87" workbookViewId="0">
      <selection activeCell="K12" sqref="K12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2" spans="1:11" x14ac:dyDescent="0.25">
      <c r="A12" s="32" t="s">
        <v>73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296900</v>
      </c>
      <c r="H16" s="12">
        <f>E16-G16</f>
        <v>107300</v>
      </c>
      <c r="I16" s="11" t="s">
        <v>14</v>
      </c>
      <c r="K16" s="21"/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375240</v>
      </c>
      <c r="H17" s="12">
        <f t="shared" ref="H17:H22" si="0">+E17-G17</f>
        <v>0</v>
      </c>
      <c r="I17" s="11" t="s">
        <v>74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43200</v>
      </c>
      <c r="H18" s="12">
        <f t="shared" si="0"/>
        <v>46800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165000</v>
      </c>
      <c r="H19" s="12">
        <f t="shared" si="0"/>
        <v>135000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80000</v>
      </c>
      <c r="H20" s="12">
        <f t="shared" si="0"/>
        <v>40000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28320</v>
      </c>
      <c r="H21" s="12">
        <f t="shared" si="0"/>
        <v>9440</v>
      </c>
      <c r="I21" s="11" t="s">
        <v>14</v>
      </c>
      <c r="K21" s="21"/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2040500</v>
      </c>
      <c r="H22" s="12">
        <f t="shared" si="0"/>
        <v>609400</v>
      </c>
      <c r="I22" s="11" t="s">
        <v>14</v>
      </c>
      <c r="K22" s="21"/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3029160</v>
      </c>
      <c r="H23" s="2">
        <f>SUM(H16:H22)</f>
        <v>947940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80CF7-0ED3-4808-94D4-E2BC6FC5A5FD}">
  <dimension ref="A12:L40"/>
  <sheetViews>
    <sheetView zoomScale="87" zoomScaleNormal="87" workbookViewId="0">
      <selection activeCell="A29" sqref="A2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2" spans="1:11" x14ac:dyDescent="0.25">
      <c r="A12" s="32" t="s">
        <v>75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296900</v>
      </c>
      <c r="H16" s="12">
        <f>E16-G16</f>
        <v>107300</v>
      </c>
      <c r="I16" s="11" t="s">
        <v>14</v>
      </c>
      <c r="K16" s="21"/>
    </row>
    <row r="17" spans="1:12" ht="16.5" x14ac:dyDescent="0.3">
      <c r="A17" s="7" t="s">
        <v>62</v>
      </c>
      <c r="B17" s="6" t="s">
        <v>63</v>
      </c>
      <c r="C17" s="7" t="s">
        <v>64</v>
      </c>
      <c r="D17" s="13">
        <v>44951</v>
      </c>
      <c r="E17" s="14">
        <v>90000</v>
      </c>
      <c r="F17" s="15"/>
      <c r="G17" s="12">
        <v>57600</v>
      </c>
      <c r="H17" s="12">
        <f>+E17-G17</f>
        <v>32400</v>
      </c>
      <c r="I17" s="11" t="s">
        <v>14</v>
      </c>
    </row>
    <row r="18" spans="1:12" ht="33" x14ac:dyDescent="0.3">
      <c r="A18" s="7" t="s">
        <v>56</v>
      </c>
      <c r="B18" s="6" t="s">
        <v>57</v>
      </c>
      <c r="C18" s="7" t="s">
        <v>58</v>
      </c>
      <c r="D18" s="13">
        <v>44960</v>
      </c>
      <c r="E18" s="14">
        <v>300000</v>
      </c>
      <c r="F18" s="15"/>
      <c r="G18" s="12">
        <v>190000</v>
      </c>
      <c r="H18" s="12">
        <f>+E18-G18</f>
        <v>110000</v>
      </c>
      <c r="I18" s="11" t="s">
        <v>14</v>
      </c>
      <c r="K18" s="21"/>
    </row>
    <row r="19" spans="1:12" ht="49.5" x14ac:dyDescent="0.3">
      <c r="A19" s="7" t="s">
        <v>53</v>
      </c>
      <c r="B19" s="6" t="s">
        <v>54</v>
      </c>
      <c r="C19" s="20" t="s">
        <v>55</v>
      </c>
      <c r="D19" s="13">
        <v>44964</v>
      </c>
      <c r="E19" s="14">
        <v>120000</v>
      </c>
      <c r="F19" s="15"/>
      <c r="G19" s="12">
        <v>100000</v>
      </c>
      <c r="H19" s="12">
        <f>+E19-G19</f>
        <v>20000</v>
      </c>
      <c r="I19" s="11" t="s">
        <v>14</v>
      </c>
    </row>
    <row r="20" spans="1:12" ht="33" x14ac:dyDescent="0.3">
      <c r="A20" s="7" t="s">
        <v>65</v>
      </c>
      <c r="B20" s="6" t="s">
        <v>66</v>
      </c>
      <c r="C20" s="7" t="s">
        <v>67</v>
      </c>
      <c r="D20" s="13">
        <v>44981</v>
      </c>
      <c r="E20" s="14">
        <v>37760</v>
      </c>
      <c r="F20" s="15"/>
      <c r="G20" s="12">
        <v>28320</v>
      </c>
      <c r="H20" s="12">
        <f>+E20-G20</f>
        <v>9440</v>
      </c>
      <c r="I20" s="11" t="s">
        <v>14</v>
      </c>
      <c r="K20" s="21"/>
    </row>
    <row r="21" spans="1:12" ht="33" x14ac:dyDescent="0.3">
      <c r="A21" s="7" t="s">
        <v>59</v>
      </c>
      <c r="B21" s="6" t="s">
        <v>60</v>
      </c>
      <c r="C21" s="19" t="s">
        <v>61</v>
      </c>
      <c r="D21" s="13">
        <v>45007</v>
      </c>
      <c r="E21" s="14">
        <v>2649900</v>
      </c>
      <c r="F21" s="15"/>
      <c r="G21" s="12">
        <v>2269600</v>
      </c>
      <c r="H21" s="12">
        <f>+E21-G21</f>
        <v>380300</v>
      </c>
      <c r="I21" s="11" t="s">
        <v>14</v>
      </c>
      <c r="K21" s="21"/>
    </row>
    <row r="22" spans="1:12" s="4" customFormat="1" ht="15" customHeight="1" x14ac:dyDescent="0.25">
      <c r="A22" s="1" t="s">
        <v>32</v>
      </c>
      <c r="B22" s="1"/>
      <c r="C22" s="1"/>
      <c r="D22" s="1"/>
      <c r="E22" s="2">
        <f>SUM(E16:E21)</f>
        <v>3601860</v>
      </c>
      <c r="F22" s="2">
        <f>SUM(F16:F21)</f>
        <v>0</v>
      </c>
      <c r="G22" s="2">
        <f>SUM(G16:G21)</f>
        <v>2942420</v>
      </c>
      <c r="H22" s="2">
        <f>SUM(H16:H21)</f>
        <v>659440</v>
      </c>
      <c r="I22" s="3"/>
    </row>
    <row r="28" spans="1:12" ht="16.5" x14ac:dyDescent="0.3">
      <c r="A28" s="8"/>
      <c r="B28" s="8"/>
      <c r="C28" s="8"/>
      <c r="D28" s="8"/>
      <c r="E28" s="8"/>
      <c r="F28" s="8"/>
      <c r="J28" s="8"/>
      <c r="K28" s="8"/>
      <c r="L28" s="8"/>
    </row>
    <row r="29" spans="1:12" ht="16.5" x14ac:dyDescent="0.3">
      <c r="A29" s="8" t="s">
        <v>33</v>
      </c>
      <c r="B29" s="8"/>
      <c r="C29" s="8" t="s">
        <v>34</v>
      </c>
      <c r="D29" s="8"/>
      <c r="E29" s="8"/>
      <c r="F29" s="8" t="s">
        <v>35</v>
      </c>
      <c r="G29" s="8" t="s">
        <v>35</v>
      </c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 t="s">
        <v>36</v>
      </c>
      <c r="B33" s="8"/>
      <c r="C33" s="8" t="s">
        <v>37</v>
      </c>
      <c r="D33" s="8"/>
      <c r="E33" s="8"/>
      <c r="F33" s="8" t="s">
        <v>38</v>
      </c>
      <c r="G33" s="8" t="s">
        <v>38</v>
      </c>
      <c r="H33" s="8"/>
      <c r="I33" s="8"/>
      <c r="J33" s="8"/>
      <c r="K33" s="8"/>
      <c r="L33" s="8"/>
    </row>
    <row r="34" spans="1:12" ht="16.5" x14ac:dyDescent="0.3">
      <c r="A34" s="8" t="s">
        <v>39</v>
      </c>
      <c r="B34" s="8"/>
      <c r="C34" s="8" t="s">
        <v>40</v>
      </c>
      <c r="D34" s="8"/>
      <c r="E34" s="8"/>
      <c r="F34" s="8" t="s">
        <v>41</v>
      </c>
      <c r="G34" s="8" t="s">
        <v>41</v>
      </c>
      <c r="H34" s="8"/>
      <c r="I34" s="8"/>
      <c r="J34" s="8"/>
      <c r="K34" s="8"/>
      <c r="L34" s="8"/>
    </row>
    <row r="35" spans="1:12" ht="16.5" x14ac:dyDescent="0.3">
      <c r="A35" s="8" t="s">
        <v>42</v>
      </c>
      <c r="B35" s="8"/>
      <c r="C35" s="8" t="s">
        <v>43</v>
      </c>
      <c r="D35" s="8"/>
      <c r="E35" s="8"/>
      <c r="F35" s="8" t="s">
        <v>44</v>
      </c>
      <c r="G35" s="8" t="s">
        <v>44</v>
      </c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t="30.75" x14ac:dyDescent="0.55000000000000004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16.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7236-2F90-4089-B778-12CAD7B0F6A3}">
  <dimension ref="A12:L36"/>
  <sheetViews>
    <sheetView zoomScale="87" zoomScaleNormal="87" workbookViewId="0">
      <selection activeCell="G17" sqref="G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2" spans="1:11" x14ac:dyDescent="0.25">
      <c r="A12" s="32" t="s">
        <v>76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135464</v>
      </c>
      <c r="H17" s="12">
        <f>E17-G17</f>
        <v>270928</v>
      </c>
      <c r="I17" s="11" t="s">
        <v>14</v>
      </c>
      <c r="K17" s="21"/>
    </row>
    <row r="18" spans="1:12" s="4" customFormat="1" ht="15" customHeight="1" x14ac:dyDescent="0.25">
      <c r="A18" s="1" t="s">
        <v>32</v>
      </c>
      <c r="B18" s="1"/>
      <c r="C18" s="1"/>
      <c r="D18" s="1"/>
      <c r="E18" s="2">
        <f>SUM(E16:E16)</f>
        <v>404200</v>
      </c>
      <c r="F18" s="2">
        <f>SUM(F16:F16)</f>
        <v>0</v>
      </c>
      <c r="G18" s="2">
        <f>SUM(G16:G16)</f>
        <v>347425</v>
      </c>
      <c r="H18" s="2">
        <f>SUM(H16:H17)</f>
        <v>327703</v>
      </c>
      <c r="I18" s="3"/>
    </row>
    <row r="24" spans="1:12" ht="16.5" x14ac:dyDescent="0.3">
      <c r="A24" s="8"/>
      <c r="B24" s="8"/>
      <c r="C24" s="8"/>
      <c r="D24" s="8"/>
      <c r="E24" s="8"/>
      <c r="F24" s="8"/>
      <c r="J24" s="8"/>
      <c r="K24" s="8"/>
      <c r="L24" s="8"/>
    </row>
    <row r="25" spans="1:12" ht="16.5" x14ac:dyDescent="0.3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6.5" x14ac:dyDescent="0.3">
      <c r="A30" s="8" t="s">
        <v>39</v>
      </c>
      <c r="B30" s="8"/>
      <c r="C30" s="8" t="s">
        <v>40</v>
      </c>
      <c r="D30" s="8"/>
      <c r="E30" s="8"/>
      <c r="F30" s="8" t="s">
        <v>41</v>
      </c>
      <c r="G30" s="8" t="s">
        <v>41</v>
      </c>
      <c r="H30" s="8"/>
      <c r="I30" s="8"/>
      <c r="J30" s="8"/>
      <c r="K30" s="8"/>
      <c r="L30" s="8"/>
    </row>
    <row r="31" spans="1:12" ht="16.5" x14ac:dyDescent="0.3">
      <c r="A31" s="8" t="s">
        <v>42</v>
      </c>
      <c r="B31" s="8"/>
      <c r="C31" s="8" t="s">
        <v>43</v>
      </c>
      <c r="D31" s="8"/>
      <c r="E31" s="8"/>
      <c r="F31" s="8" t="s">
        <v>44</v>
      </c>
      <c r="G31" s="8" t="s">
        <v>44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30.75" x14ac:dyDescent="0.55000000000000004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20F7-61D0-4D42-A555-B5788EEC6C30}">
  <dimension ref="A12:L36"/>
  <sheetViews>
    <sheetView zoomScale="87" zoomScaleNormal="87" workbookViewId="0">
      <selection activeCell="A25" sqref="A25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2" spans="1:11" x14ac:dyDescent="0.25">
      <c r="A12" s="32" t="s">
        <v>80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135464</v>
      </c>
      <c r="H17" s="12">
        <f>E17-G17</f>
        <v>270928</v>
      </c>
      <c r="I17" s="11" t="s">
        <v>14</v>
      </c>
      <c r="K17" s="21"/>
    </row>
    <row r="18" spans="1:12" s="4" customFormat="1" ht="15" customHeight="1" x14ac:dyDescent="0.25">
      <c r="A18" s="1" t="s">
        <v>32</v>
      </c>
      <c r="B18" s="1"/>
      <c r="C18" s="1"/>
      <c r="D18" s="1"/>
      <c r="E18" s="2">
        <f>SUM(E16:E16)</f>
        <v>404200</v>
      </c>
      <c r="F18" s="2">
        <f>SUM(F16:F16)</f>
        <v>0</v>
      </c>
      <c r="G18" s="2">
        <f>SUM(G16:G16)</f>
        <v>347425</v>
      </c>
      <c r="H18" s="2">
        <f>SUM(H16:H17)</f>
        <v>327703</v>
      </c>
      <c r="I18" s="3"/>
    </row>
    <row r="24" spans="1:12" ht="16.5" x14ac:dyDescent="0.3">
      <c r="A24" s="8"/>
      <c r="B24" s="8"/>
      <c r="C24" s="8"/>
      <c r="D24" s="8"/>
      <c r="E24" s="8"/>
      <c r="F24" s="8"/>
      <c r="J24" s="8"/>
      <c r="K24" s="8"/>
      <c r="L24" s="8"/>
    </row>
    <row r="25" spans="1:12" ht="16.5" x14ac:dyDescent="0.3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6.5" x14ac:dyDescent="0.3">
      <c r="A30" s="8" t="s">
        <v>81</v>
      </c>
      <c r="B30" s="8"/>
      <c r="C30" s="8" t="s">
        <v>40</v>
      </c>
      <c r="D30" s="8"/>
      <c r="E30" s="8"/>
      <c r="F30" s="8" t="s">
        <v>41</v>
      </c>
      <c r="G30" s="8" t="s">
        <v>41</v>
      </c>
      <c r="H30" s="8"/>
      <c r="I30" s="8"/>
      <c r="J30" s="8"/>
      <c r="K30" s="8"/>
      <c r="L30" s="8"/>
    </row>
    <row r="31" spans="1:12" ht="16.5" x14ac:dyDescent="0.3">
      <c r="A31" s="8" t="s">
        <v>42</v>
      </c>
      <c r="B31" s="8"/>
      <c r="C31" s="8" t="s">
        <v>43</v>
      </c>
      <c r="D31" s="8"/>
      <c r="E31" s="8"/>
      <c r="F31" s="8" t="s">
        <v>44</v>
      </c>
      <c r="G31" s="8" t="s">
        <v>44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30.75" x14ac:dyDescent="0.55000000000000004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0726-6AF2-446F-92E5-37CD6E27C1EC}">
  <dimension ref="A1:L39"/>
  <sheetViews>
    <sheetView zoomScale="87" zoomScaleNormal="87" workbookViewId="0">
      <selection activeCell="G19" sqref="G1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13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2" t="s">
        <v>82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169330</v>
      </c>
      <c r="H17" s="12">
        <f>E17-G17</f>
        <v>237062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3600</v>
      </c>
      <c r="H18" s="12">
        <f>+E18-G18</f>
        <v>86400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50000</v>
      </c>
      <c r="H19" s="12">
        <f>+E19-G19</f>
        <v>250000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20" t="s">
        <v>86</v>
      </c>
      <c r="D20" s="13">
        <v>45329</v>
      </c>
      <c r="E20" s="14">
        <v>120000</v>
      </c>
      <c r="F20" s="15"/>
      <c r="G20" s="12">
        <v>20000</v>
      </c>
      <c r="H20" s="12">
        <f>+E20-G20</f>
        <v>100000</v>
      </c>
      <c r="I20" s="11" t="s">
        <v>14</v>
      </c>
      <c r="K20" s="21"/>
    </row>
    <row r="21" spans="1:12" s="4" customFormat="1" ht="15" customHeight="1" x14ac:dyDescent="0.25">
      <c r="A21" s="1" t="s">
        <v>32</v>
      </c>
      <c r="B21" s="1"/>
      <c r="C21" s="1"/>
      <c r="D21" s="1"/>
      <c r="E21" s="2">
        <f>SUM(E16:E20)</f>
        <v>1320592</v>
      </c>
      <c r="F21" s="2">
        <f>SUM(F16:F16)</f>
        <v>0</v>
      </c>
      <c r="G21" s="2">
        <f>SUM(G16:G20)</f>
        <v>590355</v>
      </c>
      <c r="H21" s="2">
        <f>SUM(H16:H20)</f>
        <v>730237</v>
      </c>
      <c r="I21" s="3"/>
    </row>
    <row r="27" spans="1:12" ht="16.5" x14ac:dyDescent="0.3">
      <c r="A27" s="8"/>
      <c r="B27" s="8"/>
      <c r="C27" s="8"/>
      <c r="D27" s="8"/>
      <c r="E27" s="8"/>
      <c r="F27" s="8"/>
      <c r="J27" s="8"/>
      <c r="K27" s="8"/>
      <c r="L27" s="8"/>
    </row>
    <row r="28" spans="1:12" ht="16.5" x14ac:dyDescent="0.3">
      <c r="A28" s="8" t="s">
        <v>33</v>
      </c>
      <c r="B28" s="8"/>
      <c r="C28" s="8" t="s">
        <v>34</v>
      </c>
      <c r="D28" s="8"/>
      <c r="E28" s="8"/>
      <c r="F28" s="8" t="s">
        <v>35</v>
      </c>
      <c r="G28" s="8" t="s">
        <v>35</v>
      </c>
      <c r="H28" s="8"/>
      <c r="I28" s="8"/>
      <c r="J28" s="8"/>
      <c r="K28" s="8"/>
      <c r="L28" s="8"/>
    </row>
    <row r="29" spans="1:12" ht="16.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 t="s">
        <v>36</v>
      </c>
      <c r="B32" s="8"/>
      <c r="C32" s="8" t="s">
        <v>37</v>
      </c>
      <c r="D32" s="8"/>
      <c r="E32" s="8"/>
      <c r="F32" s="8" t="s">
        <v>38</v>
      </c>
      <c r="G32" s="8" t="s">
        <v>38</v>
      </c>
      <c r="H32" s="8"/>
      <c r="I32" s="8"/>
      <c r="J32" s="8"/>
      <c r="K32" s="8"/>
      <c r="L32" s="8"/>
    </row>
    <row r="33" spans="1:12" ht="16.5" x14ac:dyDescent="0.3">
      <c r="A33" s="8" t="s">
        <v>81</v>
      </c>
      <c r="B33" s="8"/>
      <c r="C33" s="8" t="s">
        <v>40</v>
      </c>
      <c r="D33" s="8"/>
      <c r="E33" s="8"/>
      <c r="F33" s="8" t="s">
        <v>41</v>
      </c>
      <c r="G33" s="8" t="s">
        <v>41</v>
      </c>
      <c r="H33" s="8"/>
      <c r="I33" s="8"/>
      <c r="J33" s="8"/>
      <c r="K33" s="8"/>
      <c r="L33" s="8"/>
    </row>
    <row r="34" spans="1:12" ht="16.5" x14ac:dyDescent="0.3">
      <c r="A34" s="8" t="s">
        <v>87</v>
      </c>
      <c r="B34" s="8"/>
      <c r="C34" s="8" t="s">
        <v>43</v>
      </c>
      <c r="D34" s="8"/>
      <c r="E34" s="8"/>
      <c r="F34" s="8" t="s">
        <v>44</v>
      </c>
      <c r="G34" s="8" t="s">
        <v>44</v>
      </c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30.75" x14ac:dyDescent="0.55000000000000004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</row>
    <row r="37" spans="1:12" ht="30.75" x14ac:dyDescent="0.55000000000000004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16.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D466A-D757-4269-BDC4-CD208B749817}">
  <dimension ref="A1:L39"/>
  <sheetViews>
    <sheetView zoomScale="87" zoomScaleNormal="87" workbookViewId="0">
      <selection activeCell="N16" sqref="N1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2" t="s">
        <v>88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203192</v>
      </c>
      <c r="H17" s="12">
        <f>E17-G17</f>
        <v>203200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7200</v>
      </c>
      <c r="H18" s="12">
        <f>+E18-G18</f>
        <v>82800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75000</v>
      </c>
      <c r="H19" s="12">
        <f>+E19-G19</f>
        <v>225000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20" t="s">
        <v>86</v>
      </c>
      <c r="D20" s="13">
        <v>45329</v>
      </c>
      <c r="E20" s="14">
        <v>120000</v>
      </c>
      <c r="F20" s="15"/>
      <c r="G20" s="12">
        <v>30000</v>
      </c>
      <c r="H20" s="12">
        <f>+E20-G20</f>
        <v>90000</v>
      </c>
      <c r="I20" s="11" t="s">
        <v>14</v>
      </c>
      <c r="K20" s="21"/>
    </row>
    <row r="21" spans="1:12" s="4" customFormat="1" ht="15" customHeight="1" x14ac:dyDescent="0.25">
      <c r="A21" s="1" t="s">
        <v>32</v>
      </c>
      <c r="B21" s="1"/>
      <c r="C21" s="1"/>
      <c r="D21" s="1"/>
      <c r="E21" s="2">
        <f>SUM(E16:E20)</f>
        <v>1320592</v>
      </c>
      <c r="F21" s="2">
        <f>SUM(F16:F16)</f>
        <v>0</v>
      </c>
      <c r="G21" s="2">
        <f>SUM(G16:G20)</f>
        <v>662817</v>
      </c>
      <c r="H21" s="2">
        <f>SUM(H16:H20)</f>
        <v>657775</v>
      </c>
      <c r="I21" s="3"/>
    </row>
    <row r="27" spans="1:12" ht="16.5" x14ac:dyDescent="0.3">
      <c r="A27" s="8"/>
      <c r="B27" s="8"/>
      <c r="C27" s="8"/>
      <c r="D27" s="8"/>
      <c r="E27" s="8"/>
      <c r="F27" s="8"/>
      <c r="J27" s="8"/>
      <c r="K27" s="8"/>
      <c r="L27" s="8"/>
    </row>
    <row r="28" spans="1:12" ht="16.5" x14ac:dyDescent="0.3">
      <c r="A28" s="8" t="s">
        <v>33</v>
      </c>
      <c r="B28" s="8"/>
      <c r="C28" s="8" t="s">
        <v>34</v>
      </c>
      <c r="D28" s="8"/>
      <c r="E28" s="8"/>
      <c r="F28" s="8" t="s">
        <v>35</v>
      </c>
      <c r="G28" s="8" t="s">
        <v>35</v>
      </c>
      <c r="H28" s="8"/>
      <c r="I28" s="8"/>
      <c r="J28" s="8"/>
      <c r="K28" s="8"/>
      <c r="L28" s="8"/>
    </row>
    <row r="29" spans="1:12" ht="16.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 t="s">
        <v>36</v>
      </c>
      <c r="B32" s="8"/>
      <c r="C32" s="8" t="s">
        <v>37</v>
      </c>
      <c r="D32" s="8"/>
      <c r="E32" s="8"/>
      <c r="F32" s="8" t="s">
        <v>38</v>
      </c>
      <c r="G32" s="8" t="s">
        <v>38</v>
      </c>
      <c r="H32" s="8"/>
      <c r="I32" s="8"/>
      <c r="J32" s="8"/>
      <c r="K32" s="8"/>
      <c r="L32" s="8"/>
    </row>
    <row r="33" spans="1:12" ht="16.5" x14ac:dyDescent="0.3">
      <c r="A33" s="8" t="s">
        <v>81</v>
      </c>
      <c r="B33" s="8"/>
      <c r="C33" s="8" t="s">
        <v>40</v>
      </c>
      <c r="D33" s="8"/>
      <c r="E33" s="8"/>
      <c r="F33" s="8" t="s">
        <v>41</v>
      </c>
      <c r="G33" s="8" t="s">
        <v>41</v>
      </c>
      <c r="H33" s="8"/>
      <c r="I33" s="8"/>
      <c r="J33" s="8"/>
      <c r="K33" s="8"/>
      <c r="L33" s="8"/>
    </row>
    <row r="34" spans="1:12" ht="16.5" x14ac:dyDescent="0.3">
      <c r="A34" s="8" t="s">
        <v>87</v>
      </c>
      <c r="B34" s="8"/>
      <c r="C34" s="8" t="s">
        <v>43</v>
      </c>
      <c r="D34" s="8"/>
      <c r="E34" s="8"/>
      <c r="F34" s="8" t="s">
        <v>44</v>
      </c>
      <c r="G34" s="8" t="s">
        <v>44</v>
      </c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30.75" x14ac:dyDescent="0.55000000000000004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</row>
    <row r="37" spans="1:12" ht="30.75" x14ac:dyDescent="0.55000000000000004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16.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1FF0-95A0-490D-855A-157EFB1C97A0}">
  <dimension ref="A1:L39"/>
  <sheetViews>
    <sheetView zoomScale="87" zoomScaleNormal="87" workbookViewId="0">
      <selection activeCell="M24" sqref="M24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2" t="s">
        <v>89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270928</v>
      </c>
      <c r="H17" s="12">
        <f>E17-G17</f>
        <v>135464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10800</v>
      </c>
      <c r="H18" s="12">
        <f>+E18-G18</f>
        <v>79200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100000</v>
      </c>
      <c r="H19" s="12">
        <f>+E19-G19</f>
        <v>200000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20" t="s">
        <v>86</v>
      </c>
      <c r="D20" s="13">
        <v>45329</v>
      </c>
      <c r="E20" s="14">
        <v>120000</v>
      </c>
      <c r="F20" s="15"/>
      <c r="G20" s="12">
        <v>30000</v>
      </c>
      <c r="H20" s="12">
        <f>+E20-G20</f>
        <v>90000</v>
      </c>
      <c r="I20" s="11" t="s">
        <v>14</v>
      </c>
      <c r="K20" s="21"/>
    </row>
    <row r="21" spans="1:12" s="4" customFormat="1" ht="15" customHeight="1" x14ac:dyDescent="0.25">
      <c r="A21" s="1" t="s">
        <v>32</v>
      </c>
      <c r="B21" s="1"/>
      <c r="C21" s="1"/>
      <c r="D21" s="1"/>
      <c r="E21" s="2">
        <f>SUM(E16:E20)</f>
        <v>1320592</v>
      </c>
      <c r="F21" s="2">
        <f>SUM(F16:F16)</f>
        <v>0</v>
      </c>
      <c r="G21" s="2">
        <f>SUM(G16:G20)</f>
        <v>759153</v>
      </c>
      <c r="H21" s="2">
        <f>SUM(H16:H20)</f>
        <v>561439</v>
      </c>
      <c r="I21" s="3"/>
    </row>
    <row r="27" spans="1:12" ht="16.5" x14ac:dyDescent="0.3">
      <c r="A27" s="8"/>
      <c r="B27" s="8"/>
      <c r="C27" s="8"/>
      <c r="D27" s="8"/>
      <c r="E27" s="8"/>
      <c r="F27" s="8"/>
      <c r="J27" s="8"/>
      <c r="K27" s="8"/>
      <c r="L27" s="8"/>
    </row>
    <row r="28" spans="1:12" ht="16.5" x14ac:dyDescent="0.3">
      <c r="A28" s="8" t="s">
        <v>33</v>
      </c>
      <c r="B28" s="8"/>
      <c r="C28" s="8" t="s">
        <v>34</v>
      </c>
      <c r="D28" s="8"/>
      <c r="E28" s="8"/>
      <c r="F28" s="8" t="s">
        <v>35</v>
      </c>
      <c r="G28" s="8" t="s">
        <v>35</v>
      </c>
      <c r="H28" s="8"/>
      <c r="I28" s="8"/>
      <c r="J28" s="8"/>
      <c r="K28" s="8"/>
      <c r="L28" s="8"/>
    </row>
    <row r="29" spans="1:12" ht="16.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 t="s">
        <v>36</v>
      </c>
      <c r="B32" s="8"/>
      <c r="C32" s="8" t="s">
        <v>37</v>
      </c>
      <c r="D32" s="8"/>
      <c r="E32" s="8"/>
      <c r="F32" s="8" t="s">
        <v>38</v>
      </c>
      <c r="G32" s="8" t="s">
        <v>38</v>
      </c>
      <c r="H32" s="8"/>
      <c r="I32" s="8"/>
      <c r="J32" s="8"/>
      <c r="K32" s="8"/>
      <c r="L32" s="8"/>
    </row>
    <row r="33" spans="1:12" ht="16.5" x14ac:dyDescent="0.3">
      <c r="A33" s="8" t="s">
        <v>81</v>
      </c>
      <c r="B33" s="8"/>
      <c r="C33" s="8" t="s">
        <v>40</v>
      </c>
      <c r="D33" s="8"/>
      <c r="E33" s="8"/>
      <c r="F33" s="8" t="s">
        <v>41</v>
      </c>
      <c r="G33" s="8" t="s">
        <v>41</v>
      </c>
      <c r="H33" s="8"/>
      <c r="I33" s="8"/>
      <c r="J33" s="8"/>
      <c r="K33" s="8"/>
      <c r="L33" s="8"/>
    </row>
    <row r="34" spans="1:12" ht="16.5" x14ac:dyDescent="0.3">
      <c r="A34" s="8" t="s">
        <v>87</v>
      </c>
      <c r="B34" s="8"/>
      <c r="C34" s="8" t="s">
        <v>43</v>
      </c>
      <c r="D34" s="8"/>
      <c r="E34" s="8"/>
      <c r="F34" s="8" t="s">
        <v>44</v>
      </c>
      <c r="G34" s="8" t="s">
        <v>44</v>
      </c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30.75" x14ac:dyDescent="0.55000000000000004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</row>
    <row r="37" spans="1:12" ht="30.75" x14ac:dyDescent="0.55000000000000004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16.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9D5D-8C5D-456E-AB1E-13A4AB812112}">
  <dimension ref="A1:L41"/>
  <sheetViews>
    <sheetView zoomScale="87" zoomScaleNormal="87" workbookViewId="0">
      <selection activeCell="B28" sqref="B28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2" t="s">
        <v>90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397950</v>
      </c>
      <c r="H16" s="12">
        <f>E16-G16</f>
        <v>6250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304794</v>
      </c>
      <c r="H17" s="12">
        <f>E17-G17</f>
        <v>101598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14400</v>
      </c>
      <c r="H18" s="12">
        <f>+E18-G18</f>
        <v>75600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100000</v>
      </c>
      <c r="H19" s="12">
        <f>+E19-G19</f>
        <v>200000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7" t="s">
        <v>86</v>
      </c>
      <c r="D20" s="13">
        <v>45329</v>
      </c>
      <c r="E20" s="14">
        <v>120000</v>
      </c>
      <c r="F20" s="15"/>
      <c r="G20" s="12">
        <v>40000</v>
      </c>
      <c r="H20" s="12">
        <f>+E20-G20</f>
        <v>80000</v>
      </c>
      <c r="I20" s="11" t="s">
        <v>14</v>
      </c>
      <c r="K20" s="21"/>
    </row>
    <row r="21" spans="1:12" ht="33" x14ac:dyDescent="0.3">
      <c r="A21" s="7" t="s">
        <v>91</v>
      </c>
      <c r="B21" s="6" t="s">
        <v>66</v>
      </c>
      <c r="C21" s="7" t="s">
        <v>92</v>
      </c>
      <c r="D21" s="13">
        <v>45327</v>
      </c>
      <c r="E21" s="14">
        <v>35400</v>
      </c>
      <c r="F21" s="15"/>
      <c r="G21" s="12">
        <v>8850</v>
      </c>
      <c r="H21" s="12">
        <f>+E21-G21</f>
        <v>26550</v>
      </c>
      <c r="I21" s="11" t="s">
        <v>14</v>
      </c>
      <c r="K21" s="21"/>
    </row>
    <row r="22" spans="1:12" ht="33" x14ac:dyDescent="0.3">
      <c r="A22" s="7" t="s">
        <v>93</v>
      </c>
      <c r="B22" s="6" t="s">
        <v>60</v>
      </c>
      <c r="C22" s="7" t="s">
        <v>94</v>
      </c>
      <c r="D22" s="13">
        <v>45362</v>
      </c>
      <c r="E22" s="14">
        <v>4449729.5999999996</v>
      </c>
      <c r="F22" s="15"/>
      <c r="G22" s="12">
        <v>734000</v>
      </c>
      <c r="H22" s="12">
        <f>+E22-G22</f>
        <v>3715729.5999999996</v>
      </c>
      <c r="I22" s="11" t="s">
        <v>14</v>
      </c>
      <c r="K22" s="21"/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5805721.5999999996</v>
      </c>
      <c r="F23" s="2">
        <f>SUM(F16:F16)</f>
        <v>0</v>
      </c>
      <c r="G23" s="2">
        <f>SUM(G16:G22)</f>
        <v>1599994</v>
      </c>
      <c r="H23" s="2">
        <f>SUM(H16:H22)</f>
        <v>4205727.5999999996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81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87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8FBC-0930-4846-B3F5-9029F2CE8375}">
  <dimension ref="A12:L41"/>
  <sheetViews>
    <sheetView zoomScale="87" zoomScaleNormal="87" workbookViewId="0">
      <selection activeCell="A13" sqref="A13:I13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2" t="s">
        <v>45</v>
      </c>
      <c r="B12" s="32"/>
      <c r="C12" s="32"/>
      <c r="D12" s="32"/>
      <c r="E12" s="32"/>
      <c r="F12" s="32"/>
      <c r="G12" s="32"/>
      <c r="H12" s="32"/>
      <c r="I12" s="32"/>
    </row>
    <row r="13" spans="1:9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3" x14ac:dyDescent="0.3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27600</v>
      </c>
      <c r="H16" s="12">
        <f>+E16-G16</f>
        <v>37200</v>
      </c>
      <c r="I16" s="11" t="s">
        <v>14</v>
      </c>
    </row>
    <row r="17" spans="1:12" ht="69" customHeight="1" x14ac:dyDescent="0.3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28320</v>
      </c>
      <c r="H17" s="12">
        <f>+E17-G17</f>
        <v>18880</v>
      </c>
      <c r="I17" s="11" t="s">
        <v>14</v>
      </c>
    </row>
    <row r="18" spans="1:12" ht="69" customHeight="1" x14ac:dyDescent="0.3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225000</v>
      </c>
      <c r="H18" s="12">
        <f>+E18-G18</f>
        <v>75000</v>
      </c>
      <c r="I18" s="11" t="s">
        <v>14</v>
      </c>
    </row>
    <row r="19" spans="1:12" ht="69" customHeight="1" x14ac:dyDescent="0.3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94800</v>
      </c>
      <c r="H19" s="12">
        <f>E19-G19</f>
        <v>309400</v>
      </c>
      <c r="I19" s="11" t="s">
        <v>14</v>
      </c>
    </row>
    <row r="20" spans="1:12" ht="69" customHeight="1" x14ac:dyDescent="0.3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1777540</v>
      </c>
      <c r="H20" s="12">
        <f>+E20-G20</f>
        <v>922450</v>
      </c>
      <c r="I20" s="11" t="s">
        <v>14</v>
      </c>
    </row>
    <row r="21" spans="1:12" ht="69" customHeight="1" x14ac:dyDescent="0.3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69" customHeight="1" x14ac:dyDescent="0.3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600000</v>
      </c>
      <c r="H22" s="12">
        <f>+E22-G22</f>
        <v>1200000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3270235</v>
      </c>
      <c r="H23" s="2">
        <f>SUM(H16:H22)</f>
        <v>2712355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63C2-A2B8-4288-BF0A-F149A50990EB}">
  <dimension ref="A1:L41"/>
  <sheetViews>
    <sheetView zoomScale="87" zoomScaleNormal="87" workbookViewId="0">
      <selection activeCell="A29" sqref="A2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2" t="s">
        <v>95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397950</v>
      </c>
      <c r="H16" s="12">
        <f>E16-G16</f>
        <v>6250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304794</v>
      </c>
      <c r="H17" s="12">
        <f>E17-G17</f>
        <v>101598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25200</v>
      </c>
      <c r="H18" s="12">
        <f>+E18-G18</f>
        <v>64800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125000</v>
      </c>
      <c r="H19" s="12">
        <f>+E19-G19</f>
        <v>175000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7" t="s">
        <v>86</v>
      </c>
      <c r="D20" s="13">
        <v>45329</v>
      </c>
      <c r="E20" s="14">
        <v>120000</v>
      </c>
      <c r="F20" s="15"/>
      <c r="G20" s="12">
        <v>50000</v>
      </c>
      <c r="H20" s="12">
        <f>+E20-G20</f>
        <v>70000</v>
      </c>
      <c r="I20" s="11" t="s">
        <v>14</v>
      </c>
      <c r="K20" s="21"/>
    </row>
    <row r="21" spans="1:12" ht="33" x14ac:dyDescent="0.3">
      <c r="A21" s="7" t="s">
        <v>91</v>
      </c>
      <c r="B21" s="6" t="s">
        <v>66</v>
      </c>
      <c r="C21" s="7" t="s">
        <v>92</v>
      </c>
      <c r="D21" s="13">
        <v>45327</v>
      </c>
      <c r="E21" s="14">
        <v>35400</v>
      </c>
      <c r="F21" s="15"/>
      <c r="G21" s="12">
        <v>8850</v>
      </c>
      <c r="H21" s="12">
        <f>+E21-G21</f>
        <v>26550</v>
      </c>
      <c r="I21" s="11" t="s">
        <v>14</v>
      </c>
      <c r="K21" s="21"/>
    </row>
    <row r="22" spans="1:12" ht="33" x14ac:dyDescent="0.3">
      <c r="A22" s="7" t="s">
        <v>93</v>
      </c>
      <c r="B22" s="6" t="s">
        <v>60</v>
      </c>
      <c r="C22" s="7" t="s">
        <v>94</v>
      </c>
      <c r="D22" s="13">
        <v>45362</v>
      </c>
      <c r="E22" s="14">
        <v>4449729.5999999996</v>
      </c>
      <c r="F22" s="15"/>
      <c r="G22" s="12">
        <v>734000</v>
      </c>
      <c r="H22" s="12">
        <f>+E22-G22</f>
        <v>3715729.5999999996</v>
      </c>
      <c r="I22" s="11" t="s">
        <v>14</v>
      </c>
      <c r="K22" s="21"/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5805721.5999999996</v>
      </c>
      <c r="F23" s="2">
        <f>SUM(F16:F16)</f>
        <v>0</v>
      </c>
      <c r="G23" s="2">
        <f>SUM(G16:G22)</f>
        <v>1645794</v>
      </c>
      <c r="H23" s="2">
        <f>SUM(H16:H22)</f>
        <v>4159927.5999999996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81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87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9871A-DDC1-4BEA-BD38-D0DD2FC2500F}">
  <dimension ref="A1:L41"/>
  <sheetViews>
    <sheetView topLeftCell="A9" zoomScale="87" zoomScaleNormal="87" workbookViewId="0">
      <selection activeCell="D21" sqref="D21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2" t="s">
        <v>96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397950</v>
      </c>
      <c r="H16" s="12">
        <f>E16-G16</f>
        <v>6250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372526</v>
      </c>
      <c r="H17" s="12">
        <f>E17-G17</f>
        <v>33866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36000</v>
      </c>
      <c r="H18" s="12">
        <f>+E18-G18</f>
        <v>54000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175000</v>
      </c>
      <c r="H19" s="12">
        <f>+E19-G19</f>
        <v>125000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7" t="s">
        <v>86</v>
      </c>
      <c r="D20" s="13">
        <v>45329</v>
      </c>
      <c r="E20" s="14">
        <v>120000</v>
      </c>
      <c r="F20" s="15"/>
      <c r="G20" s="12">
        <v>70000</v>
      </c>
      <c r="H20" s="12">
        <f>+E20-G20</f>
        <v>50000</v>
      </c>
      <c r="I20" s="11" t="s">
        <v>14</v>
      </c>
      <c r="K20" s="21"/>
    </row>
    <row r="21" spans="1:12" ht="33" x14ac:dyDescent="0.3">
      <c r="A21" s="7" t="s">
        <v>91</v>
      </c>
      <c r="B21" s="6" t="s">
        <v>66</v>
      </c>
      <c r="C21" s="7" t="s">
        <v>92</v>
      </c>
      <c r="D21" s="13">
        <v>45327</v>
      </c>
      <c r="E21" s="14">
        <v>35400</v>
      </c>
      <c r="F21" s="15"/>
      <c r="G21" s="12">
        <v>8850</v>
      </c>
      <c r="H21" s="12">
        <f>+E21-G21</f>
        <v>26550</v>
      </c>
      <c r="I21" s="11" t="s">
        <v>14</v>
      </c>
      <c r="K21" s="21"/>
    </row>
    <row r="22" spans="1:12" ht="33" x14ac:dyDescent="0.3">
      <c r="A22" s="7" t="s">
        <v>93</v>
      </c>
      <c r="B22" s="6" t="s">
        <v>60</v>
      </c>
      <c r="C22" s="7" t="s">
        <v>94</v>
      </c>
      <c r="D22" s="13">
        <v>45362</v>
      </c>
      <c r="E22" s="14">
        <v>4449729.5999999996</v>
      </c>
      <c r="F22" s="15"/>
      <c r="G22" s="12">
        <v>2100460</v>
      </c>
      <c r="H22" s="12">
        <f>+E22-G22</f>
        <v>2349269.5999999996</v>
      </c>
      <c r="I22" s="11" t="s">
        <v>14</v>
      </c>
      <c r="K22" s="21"/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5805721.5999999996</v>
      </c>
      <c r="F23" s="2">
        <f>SUM(F16:F16)</f>
        <v>0</v>
      </c>
      <c r="G23" s="2">
        <f>SUM(G16:G22)</f>
        <v>3160786</v>
      </c>
      <c r="H23" s="2">
        <f>SUM(H16:H22)</f>
        <v>2644935.5999999996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81</v>
      </c>
      <c r="B35" s="8"/>
      <c r="C35" s="8" t="s">
        <v>97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98</v>
      </c>
      <c r="B36" s="8"/>
      <c r="C36" s="8" t="s">
        <v>99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063DB-A33A-4A97-A407-8E2A0D799B85}">
  <dimension ref="A1:K35"/>
  <sheetViews>
    <sheetView zoomScale="87" zoomScaleNormal="87" workbookViewId="0">
      <selection activeCell="J29" sqref="J2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0.42578125" customWidth="1"/>
    <col min="7" max="7" width="16" customWidth="1"/>
    <col min="8" max="8" width="22.85546875" customWidth="1"/>
    <col min="9" max="9" width="11.42578125" customWidth="1"/>
    <col min="10" max="10" width="14.28515625" bestFit="1" customWidth="1"/>
    <col min="11" max="256" width="11.42578125" customWidth="1"/>
  </cols>
  <sheetData>
    <row r="1" spans="1:10" ht="12.75" customHeight="1" x14ac:dyDescent="0.25"/>
    <row r="12" spans="1:10" x14ac:dyDescent="0.25">
      <c r="A12" s="32" t="s">
        <v>100</v>
      </c>
      <c r="B12" s="32"/>
      <c r="C12" s="32"/>
      <c r="D12" s="32"/>
      <c r="E12" s="32"/>
      <c r="F12" s="32"/>
      <c r="G12" s="32"/>
      <c r="H12" s="32"/>
    </row>
    <row r="13" spans="1:10" x14ac:dyDescent="0.25">
      <c r="A13" s="32" t="s">
        <v>1</v>
      </c>
      <c r="B13" s="32"/>
      <c r="C13" s="32"/>
      <c r="D13" s="32"/>
      <c r="E13" s="32"/>
      <c r="F13" s="32"/>
      <c r="G13" s="32"/>
      <c r="H13" s="32"/>
    </row>
    <row r="15" spans="1:10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10" t="s">
        <v>8</v>
      </c>
      <c r="G15" s="10" t="s">
        <v>9</v>
      </c>
      <c r="H15" s="10" t="s">
        <v>10</v>
      </c>
    </row>
    <row r="16" spans="1:10" ht="148.5" x14ac:dyDescent="0.3">
      <c r="A16" s="7" t="s">
        <v>101</v>
      </c>
      <c r="B16" s="6" t="s">
        <v>102</v>
      </c>
      <c r="C16" s="22" t="s">
        <v>103</v>
      </c>
      <c r="D16" s="17">
        <v>45406</v>
      </c>
      <c r="E16" s="18">
        <v>68436000</v>
      </c>
      <c r="F16" s="12">
        <v>68436000</v>
      </c>
      <c r="G16" s="12">
        <f>E16-F16</f>
        <v>0</v>
      </c>
      <c r="H16" s="23" t="s">
        <v>104</v>
      </c>
      <c r="J16" s="21"/>
    </row>
    <row r="17" spans="1:11" s="4" customFormat="1" ht="15" customHeight="1" x14ac:dyDescent="0.25">
      <c r="A17" s="1" t="s">
        <v>32</v>
      </c>
      <c r="B17" s="1"/>
      <c r="C17" s="1"/>
      <c r="D17" s="1"/>
      <c r="E17" s="2">
        <f>SUM(E16:E16)</f>
        <v>68436000</v>
      </c>
      <c r="F17" s="2">
        <f>SUM(F16:F16)</f>
        <v>68436000</v>
      </c>
      <c r="G17" s="2">
        <f>SUM(G16:G16)</f>
        <v>0</v>
      </c>
      <c r="H17" s="3"/>
    </row>
    <row r="23" spans="1:11" ht="16.5" x14ac:dyDescent="0.3">
      <c r="A23" s="8"/>
      <c r="B23" s="8"/>
      <c r="C23" s="8"/>
      <c r="D23" s="8"/>
      <c r="E23" s="8"/>
      <c r="F23" s="8"/>
      <c r="I23" s="8"/>
      <c r="J23" s="8"/>
      <c r="K23" s="8"/>
    </row>
    <row r="24" spans="1:11" ht="16.5" x14ac:dyDescent="0.3">
      <c r="A24" s="8"/>
      <c r="B24" s="8"/>
      <c r="C24" s="8"/>
      <c r="D24" s="8"/>
      <c r="E24" s="8"/>
      <c r="F24" s="8"/>
      <c r="G24" s="8"/>
      <c r="H24" s="8"/>
    </row>
    <row r="25" spans="1:11" ht="16.5" x14ac:dyDescent="0.3">
      <c r="A25" s="8"/>
      <c r="B25" s="8"/>
      <c r="C25" s="8"/>
      <c r="D25" s="8"/>
      <c r="E25" s="8"/>
      <c r="F25" s="8"/>
      <c r="G25" s="8"/>
      <c r="H25" s="8"/>
    </row>
    <row r="26" spans="1:11" ht="16.5" x14ac:dyDescent="0.3">
      <c r="A26" s="8"/>
      <c r="B26" s="33"/>
      <c r="C26" s="33"/>
      <c r="D26" s="33"/>
      <c r="E26" s="8"/>
      <c r="F26" s="8"/>
      <c r="G26" s="8"/>
      <c r="H26" s="8"/>
    </row>
    <row r="27" spans="1:11" ht="16.5" x14ac:dyDescent="0.3">
      <c r="A27" s="8"/>
      <c r="B27" s="35" t="s">
        <v>105</v>
      </c>
      <c r="C27" s="35"/>
      <c r="D27" s="35"/>
      <c r="E27" s="8"/>
      <c r="F27" s="8"/>
      <c r="G27" s="8"/>
      <c r="H27" s="8"/>
    </row>
    <row r="28" spans="1:11" ht="16.5" x14ac:dyDescent="0.3">
      <c r="A28" s="8"/>
      <c r="B28" s="34" t="s">
        <v>106</v>
      </c>
      <c r="C28" s="34"/>
      <c r="D28" s="34"/>
      <c r="E28" s="8"/>
      <c r="F28" s="8"/>
      <c r="G28" s="8"/>
      <c r="H28" s="8"/>
    </row>
    <row r="29" spans="1:11" ht="16.5" x14ac:dyDescent="0.3">
      <c r="A29" s="8"/>
      <c r="B29" s="8"/>
      <c r="C29" s="8"/>
      <c r="D29" s="8"/>
      <c r="E29" s="8"/>
      <c r="F29" s="8"/>
      <c r="G29" s="8"/>
      <c r="H29" s="8"/>
    </row>
    <row r="30" spans="1:11" ht="16.5" x14ac:dyDescent="0.3">
      <c r="A30" s="8"/>
      <c r="B30" s="8"/>
      <c r="C30" s="8"/>
      <c r="D30" s="8"/>
      <c r="E30" s="8"/>
      <c r="F30" s="8"/>
      <c r="G30" s="8"/>
      <c r="H30" s="8"/>
    </row>
    <row r="31" spans="1:11" ht="16.5" x14ac:dyDescent="0.3">
      <c r="A31" s="8"/>
      <c r="B31" s="8"/>
      <c r="C31" s="8"/>
      <c r="D31" s="8"/>
      <c r="E31" s="8"/>
      <c r="F31" s="8"/>
      <c r="G31" s="8"/>
      <c r="H31" s="8"/>
    </row>
    <row r="32" spans="1:11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</row>
    <row r="33" spans="1:11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</row>
    <row r="34" spans="1:11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</row>
    <row r="35" spans="1:11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</sheetData>
  <mergeCells count="5">
    <mergeCell ref="A12:H12"/>
    <mergeCell ref="A13:H13"/>
    <mergeCell ref="B26:D26"/>
    <mergeCell ref="B28:D28"/>
    <mergeCell ref="B27:D27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27AF8-7F54-4FA7-87FF-A9D0CABB39E7}">
  <dimension ref="A1:L42"/>
  <sheetViews>
    <sheetView topLeftCell="A8" zoomScale="87" zoomScaleNormal="87" workbookViewId="0">
      <selection activeCell="G18" sqref="G18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2" t="s">
        <v>107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2" ht="33" x14ac:dyDescent="0.3">
      <c r="A17" s="7" t="s">
        <v>77</v>
      </c>
      <c r="B17" s="6" t="s">
        <v>78</v>
      </c>
      <c r="C17" s="22" t="s">
        <v>79</v>
      </c>
      <c r="D17" s="17">
        <v>45257</v>
      </c>
      <c r="E17" s="18">
        <v>406392</v>
      </c>
      <c r="F17" s="25"/>
      <c r="G17" s="24">
        <v>372526</v>
      </c>
      <c r="H17" s="24">
        <f>E17-G17</f>
        <v>33866</v>
      </c>
      <c r="I17" s="23" t="s">
        <v>14</v>
      </c>
      <c r="K17" s="21"/>
    </row>
    <row r="18" spans="1:12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28800</v>
      </c>
      <c r="H18" s="24">
        <f t="shared" ref="H18:H23" si="0">+E18-G18</f>
        <v>61200</v>
      </c>
      <c r="I18" s="23" t="s">
        <v>14</v>
      </c>
      <c r="K18" s="21"/>
    </row>
    <row r="19" spans="1:12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175000</v>
      </c>
      <c r="H19" s="24">
        <f t="shared" si="0"/>
        <v>125000</v>
      </c>
      <c r="I19" s="23" t="s">
        <v>14</v>
      </c>
      <c r="K19" s="21"/>
    </row>
    <row r="20" spans="1:12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70000</v>
      </c>
      <c r="H20" s="24">
        <f t="shared" si="0"/>
        <v>50000</v>
      </c>
      <c r="I20" s="23" t="s">
        <v>14</v>
      </c>
      <c r="K20" s="21"/>
    </row>
    <row r="21" spans="1:12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14</v>
      </c>
      <c r="K21" s="21"/>
    </row>
    <row r="22" spans="1:12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2100460</v>
      </c>
      <c r="H22" s="24">
        <f t="shared" si="0"/>
        <v>2349269.5999999996</v>
      </c>
      <c r="I22" s="23" t="s">
        <v>14</v>
      </c>
      <c r="K22" s="21"/>
    </row>
    <row r="23" spans="1:12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21164466.670000002</v>
      </c>
      <c r="H23" s="24">
        <f t="shared" si="0"/>
        <v>47271533.329999998</v>
      </c>
      <c r="I23" s="23" t="s">
        <v>14</v>
      </c>
      <c r="K23" s="21"/>
    </row>
    <row r="24" spans="1:12" s="4" customFormat="1" ht="15" customHeight="1" x14ac:dyDescent="0.25">
      <c r="A24" s="1" t="s">
        <v>32</v>
      </c>
      <c r="B24" s="1"/>
      <c r="C24" s="1"/>
      <c r="D24" s="1"/>
      <c r="E24" s="2">
        <f>SUM(E16:E23)</f>
        <v>74241721.599999994</v>
      </c>
      <c r="F24" s="2">
        <f>SUM(F16:F16)</f>
        <v>0</v>
      </c>
      <c r="G24" s="2">
        <f>SUM(G16:G23)</f>
        <v>24318052.670000002</v>
      </c>
      <c r="H24" s="2">
        <f>SUM(H16:H23)</f>
        <v>49923668.93</v>
      </c>
      <c r="I24" s="3"/>
    </row>
    <row r="30" spans="1:12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2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41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5087-377D-4CD0-A4EC-8EB92A59F12B}">
  <dimension ref="D1:O30"/>
  <sheetViews>
    <sheetView zoomScale="87" zoomScaleNormal="87" workbookViewId="0">
      <selection activeCell="G27" sqref="G27"/>
    </sheetView>
  </sheetViews>
  <sheetFormatPr baseColWidth="10" defaultColWidth="9.140625" defaultRowHeight="15" x14ac:dyDescent="0.25"/>
  <cols>
    <col min="1" max="3" width="11.42578125" customWidth="1"/>
    <col min="4" max="4" width="38.42578125" customWidth="1"/>
    <col min="5" max="5" width="42.140625" customWidth="1"/>
    <col min="6" max="6" width="29.85546875" customWidth="1"/>
    <col min="7" max="7" width="26.140625" customWidth="1"/>
    <col min="8" max="8" width="23.5703125" customWidth="1"/>
    <col min="9" max="9" width="24.7109375" hidden="1" customWidth="1"/>
    <col min="10" max="10" width="16.85546875" customWidth="1"/>
    <col min="11" max="11" width="18.5703125" customWidth="1"/>
    <col min="12" max="12" width="26" customWidth="1"/>
    <col min="13" max="13" width="11.42578125" customWidth="1"/>
    <col min="14" max="14" width="14.28515625" bestFit="1" customWidth="1"/>
    <col min="15" max="256" width="11.42578125" customWidth="1"/>
  </cols>
  <sheetData>
    <row r="1" spans="4:14" ht="12.75" customHeight="1" x14ac:dyDescent="0.25"/>
    <row r="2" spans="4:14" x14ac:dyDescent="0.25">
      <c r="D2" t="s">
        <v>109</v>
      </c>
    </row>
    <row r="12" spans="4:14" x14ac:dyDescent="0.25">
      <c r="D12" s="32" t="s">
        <v>100</v>
      </c>
      <c r="E12" s="32"/>
      <c r="F12" s="32"/>
      <c r="G12" s="32"/>
      <c r="H12" s="32"/>
      <c r="I12" s="32"/>
      <c r="J12" s="32"/>
      <c r="K12" s="32"/>
      <c r="L12" s="32"/>
    </row>
    <row r="13" spans="4:14" x14ac:dyDescent="0.25">
      <c r="D13" s="32" t="s">
        <v>1</v>
      </c>
      <c r="E13" s="32"/>
      <c r="F13" s="32"/>
      <c r="G13" s="32"/>
      <c r="H13" s="32"/>
      <c r="I13" s="32"/>
      <c r="J13" s="32"/>
      <c r="K13" s="32"/>
      <c r="L13" s="32"/>
    </row>
    <row r="15" spans="4:14" ht="30" x14ac:dyDescent="0.25">
      <c r="D15" s="5" t="s">
        <v>2</v>
      </c>
      <c r="E15" s="5" t="s">
        <v>3</v>
      </c>
      <c r="F15" s="10" t="s">
        <v>4</v>
      </c>
      <c r="G15" s="10" t="s">
        <v>5</v>
      </c>
      <c r="H15" s="5" t="s">
        <v>6</v>
      </c>
      <c r="I15" s="5" t="s">
        <v>7</v>
      </c>
      <c r="J15" s="10" t="s">
        <v>8</v>
      </c>
      <c r="K15" s="10" t="s">
        <v>9</v>
      </c>
      <c r="L15" s="10" t="s">
        <v>10</v>
      </c>
    </row>
    <row r="16" spans="4:14" ht="46.5" customHeight="1" x14ac:dyDescent="0.3">
      <c r="D16" s="7" t="s">
        <v>56</v>
      </c>
      <c r="E16" s="6" t="s">
        <v>84</v>
      </c>
      <c r="F16" s="22" t="s">
        <v>85</v>
      </c>
      <c r="G16" s="13">
        <v>45323</v>
      </c>
      <c r="H16" s="26">
        <v>300000</v>
      </c>
      <c r="I16" s="25"/>
      <c r="J16" s="24">
        <v>300000</v>
      </c>
      <c r="K16" s="24">
        <f>+H16-J16</f>
        <v>0</v>
      </c>
      <c r="L16" s="23" t="s">
        <v>104</v>
      </c>
      <c r="N16" s="21"/>
    </row>
    <row r="17" spans="4:15" s="4" customFormat="1" ht="15" customHeight="1" x14ac:dyDescent="0.25">
      <c r="D17" s="1" t="s">
        <v>32</v>
      </c>
      <c r="E17" s="1"/>
      <c r="F17" s="1"/>
      <c r="G17" s="1"/>
      <c r="H17" s="2">
        <f>SUM(H16:H16)</f>
        <v>300000</v>
      </c>
      <c r="I17" s="2" t="e">
        <f>SUM(#REF!)</f>
        <v>#REF!</v>
      </c>
      <c r="J17" s="2">
        <f>SUM(J16:J16)</f>
        <v>300000</v>
      </c>
      <c r="K17" s="2">
        <f>SUM(K16:K16)</f>
        <v>0</v>
      </c>
      <c r="L17" s="3"/>
    </row>
    <row r="21" spans="4:15" ht="16.5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4:15" ht="16.5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4:15" ht="16.5" x14ac:dyDescent="0.3">
      <c r="D23" s="8"/>
      <c r="E23" s="8"/>
      <c r="F23" s="8" t="s">
        <v>37</v>
      </c>
      <c r="G23" s="8"/>
      <c r="H23" s="8"/>
      <c r="I23" s="8" t="s">
        <v>38</v>
      </c>
      <c r="J23" s="8"/>
      <c r="K23" s="8"/>
      <c r="L23" s="8"/>
      <c r="M23" s="8"/>
      <c r="N23" s="8"/>
      <c r="O23" s="8"/>
    </row>
    <row r="24" spans="4:15" ht="16.5" x14ac:dyDescent="0.3">
      <c r="D24" s="8"/>
      <c r="E24" s="8"/>
      <c r="F24" s="30" t="s">
        <v>97</v>
      </c>
      <c r="G24" s="8"/>
      <c r="H24" s="8"/>
      <c r="I24" s="8" t="s">
        <v>41</v>
      </c>
      <c r="J24" s="8"/>
      <c r="K24" s="8"/>
      <c r="L24" s="8"/>
      <c r="M24" s="8"/>
      <c r="N24" s="8"/>
      <c r="O24" s="8"/>
    </row>
    <row r="25" spans="4:15" ht="16.5" x14ac:dyDescent="0.3">
      <c r="D25" s="8"/>
      <c r="E25" s="8"/>
      <c r="F25" s="29" t="s">
        <v>110</v>
      </c>
      <c r="G25" s="8"/>
      <c r="H25" s="8"/>
      <c r="I25" s="8" t="s">
        <v>44</v>
      </c>
      <c r="J25" s="8"/>
      <c r="K25" s="8"/>
      <c r="L25" s="8"/>
      <c r="M25" s="8"/>
      <c r="N25" s="8"/>
      <c r="O25" s="8"/>
    </row>
    <row r="26" spans="4:15" ht="16.5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4:15" ht="30.75" x14ac:dyDescent="0.55000000000000004">
      <c r="D27" s="8"/>
      <c r="E27" s="8"/>
      <c r="F27" s="9"/>
      <c r="G27" s="8"/>
      <c r="H27" s="8"/>
      <c r="I27" s="8"/>
      <c r="J27" s="8"/>
      <c r="K27" s="8"/>
      <c r="L27" s="8"/>
      <c r="M27" s="8"/>
      <c r="N27" s="8"/>
      <c r="O27" s="8"/>
    </row>
    <row r="28" spans="4:15" ht="30.75" x14ac:dyDescent="0.55000000000000004"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</row>
    <row r="29" spans="4:15" ht="30.75" x14ac:dyDescent="0.55000000000000004">
      <c r="D29" s="8"/>
      <c r="E29" s="8"/>
      <c r="F29" s="9"/>
      <c r="G29" s="8"/>
      <c r="H29" s="8"/>
      <c r="I29" s="8"/>
      <c r="J29" s="8"/>
      <c r="K29" s="8"/>
      <c r="L29" s="8"/>
      <c r="M29" s="8"/>
      <c r="N29" s="8"/>
      <c r="O29" s="8"/>
    </row>
    <row r="30" spans="4:15" ht="16.5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</sheetData>
  <mergeCells count="2">
    <mergeCell ref="D12:L12"/>
    <mergeCell ref="D13:L13"/>
  </mergeCells>
  <pageMargins left="0.31496062992125984" right="0.31496062992125984" top="0.35433070866141736" bottom="0.35433070866141736" header="0.31496062992125984" footer="0.31496062992125984"/>
  <pageSetup scale="5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9808-0E46-45E1-B76B-E649C0127F2C}">
  <dimension ref="A1:L35"/>
  <sheetViews>
    <sheetView zoomScale="87" zoomScaleNormal="87" workbookViewId="0">
      <selection sqref="A1:J31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2" t="s">
        <v>100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111</v>
      </c>
      <c r="B16" s="6" t="s">
        <v>112</v>
      </c>
      <c r="C16" s="22" t="s">
        <v>113</v>
      </c>
      <c r="D16" s="17">
        <v>45322</v>
      </c>
      <c r="E16" s="18">
        <v>63720</v>
      </c>
      <c r="F16" s="25"/>
      <c r="G16" s="24">
        <v>63720</v>
      </c>
      <c r="H16" s="24">
        <f>E16-G16</f>
        <v>0</v>
      </c>
      <c r="I16" s="23" t="s">
        <v>74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63720</v>
      </c>
      <c r="F17" s="2">
        <f>SUM(F16:F16)</f>
        <v>0</v>
      </c>
      <c r="G17" s="2">
        <f>SUM(G16:G16)</f>
        <v>63720</v>
      </c>
      <c r="H17" s="2">
        <f>SUM(H16:H16)</f>
        <v>0</v>
      </c>
      <c r="I17" s="3"/>
    </row>
    <row r="23" spans="1:12" ht="16.5" x14ac:dyDescent="0.3">
      <c r="A23" s="8"/>
      <c r="B23" s="8"/>
      <c r="C23" s="8"/>
      <c r="D23" s="8"/>
      <c r="E23" s="8"/>
      <c r="F23" s="8"/>
      <c r="J23" s="8"/>
      <c r="K23" s="8"/>
      <c r="L23" s="8"/>
    </row>
    <row r="24" spans="1:12" ht="16.5" x14ac:dyDescent="0.3">
      <c r="A24" s="8"/>
      <c r="B24" s="8"/>
      <c r="C24" s="8"/>
      <c r="D24" s="8"/>
      <c r="E24" s="8"/>
      <c r="F24" s="8" t="s">
        <v>35</v>
      </c>
      <c r="G24" s="8"/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 t="s">
        <v>37</v>
      </c>
      <c r="D28" s="8"/>
      <c r="E28" s="8"/>
      <c r="F28" s="8" t="s">
        <v>38</v>
      </c>
      <c r="G28" s="8"/>
      <c r="H28" s="8"/>
      <c r="I28" s="8"/>
      <c r="J28" s="8"/>
      <c r="K28" s="8"/>
      <c r="L28" s="8"/>
    </row>
    <row r="29" spans="1:12" ht="16.5" x14ac:dyDescent="0.3">
      <c r="A29" s="8"/>
      <c r="B29" s="8"/>
      <c r="C29" s="30" t="s">
        <v>97</v>
      </c>
      <c r="D29" s="8"/>
      <c r="E29" s="8"/>
      <c r="F29" s="8" t="s">
        <v>41</v>
      </c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29" t="s">
        <v>110</v>
      </c>
      <c r="D30" s="8"/>
      <c r="E30" s="8"/>
      <c r="F30" s="8" t="s">
        <v>44</v>
      </c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5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3F82-BBBB-4A80-B0CE-526DC2D6A6BB}">
  <dimension ref="A1:L30"/>
  <sheetViews>
    <sheetView zoomScale="87" zoomScaleNormal="87" workbookViewId="0">
      <selection sqref="A1:J2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2" t="s">
        <v>100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27" customHeight="1" x14ac:dyDescent="0.3">
      <c r="A16" s="22" t="s">
        <v>62</v>
      </c>
      <c r="B16" s="6" t="s">
        <v>63</v>
      </c>
      <c r="C16" s="22" t="s">
        <v>83</v>
      </c>
      <c r="D16" s="13">
        <v>45328</v>
      </c>
      <c r="E16" s="26">
        <v>90000</v>
      </c>
      <c r="F16" s="25"/>
      <c r="G16" s="24">
        <v>57600</v>
      </c>
      <c r="H16" s="24">
        <f>+E16-G16</f>
        <v>32400</v>
      </c>
      <c r="I16" s="23" t="s">
        <v>14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90000</v>
      </c>
      <c r="F17" s="2" t="e">
        <f>SUM(#REF!)</f>
        <v>#REF!</v>
      </c>
      <c r="G17" s="2">
        <f>SUM(G16:G16)</f>
        <v>57600</v>
      </c>
      <c r="H17" s="2">
        <f>SUM(H16:H16)</f>
        <v>32400</v>
      </c>
      <c r="I17" s="3"/>
    </row>
    <row r="20" spans="1:12" ht="16.5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ht="16.5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16.5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ht="16.5" x14ac:dyDescent="0.3">
      <c r="A23" s="8"/>
      <c r="B23" s="8"/>
      <c r="C23" s="8" t="s">
        <v>37</v>
      </c>
      <c r="D23" s="8"/>
      <c r="E23" s="8"/>
      <c r="F23" s="8" t="s">
        <v>38</v>
      </c>
      <c r="G23" s="8"/>
      <c r="H23" s="8"/>
      <c r="I23" s="8"/>
      <c r="J23" s="8"/>
      <c r="K23" s="8"/>
      <c r="L23" s="8"/>
    </row>
    <row r="24" spans="1:12" ht="17.25" x14ac:dyDescent="0.3">
      <c r="A24" s="8"/>
      <c r="B24" s="8"/>
      <c r="C24" s="28" t="s">
        <v>97</v>
      </c>
      <c r="D24" s="8"/>
      <c r="E24" s="8"/>
      <c r="F24" s="8" t="s">
        <v>41</v>
      </c>
      <c r="G24" s="8"/>
      <c r="H24" s="8"/>
      <c r="I24" s="8"/>
      <c r="J24" s="8"/>
      <c r="K24" s="8"/>
      <c r="L24" s="8"/>
    </row>
    <row r="25" spans="1:12" ht="17.25" x14ac:dyDescent="0.3">
      <c r="A25" s="8"/>
      <c r="B25" s="8"/>
      <c r="C25" s="27" t="s">
        <v>110</v>
      </c>
      <c r="D25" s="8"/>
      <c r="E25" s="8"/>
      <c r="F25" s="8" t="s">
        <v>44</v>
      </c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30.75" x14ac:dyDescent="0.55000000000000004">
      <c r="A27" s="8"/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</row>
    <row r="28" spans="1:12" ht="30.75" x14ac:dyDescent="0.55000000000000004">
      <c r="A28" s="8"/>
      <c r="B28" s="8"/>
      <c r="C28" s="9"/>
      <c r="D28" s="8"/>
      <c r="E28" s="8"/>
      <c r="F28" s="8"/>
      <c r="G28" s="8"/>
      <c r="H28" s="8"/>
      <c r="I28" s="8"/>
      <c r="J28" s="8"/>
      <c r="K28" s="8"/>
      <c r="L28" s="8"/>
    </row>
    <row r="29" spans="1:12" ht="30.75" x14ac:dyDescent="0.55000000000000004">
      <c r="A29" s="8"/>
      <c r="B29" s="8"/>
      <c r="C29" s="9"/>
      <c r="D29" s="8"/>
      <c r="E29" s="8"/>
      <c r="F29" s="8"/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43D9-70D1-480F-99E6-00002916401F}">
  <dimension ref="A1:L42"/>
  <sheetViews>
    <sheetView topLeftCell="A14" zoomScale="87" zoomScaleNormal="87" workbookViewId="0">
      <selection activeCell="C22" sqref="C22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2" t="s">
        <v>114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2" ht="33" x14ac:dyDescent="0.3">
      <c r="A17" s="7" t="s">
        <v>77</v>
      </c>
      <c r="B17" s="6" t="s">
        <v>78</v>
      </c>
      <c r="C17" s="22" t="s">
        <v>79</v>
      </c>
      <c r="D17" s="17">
        <v>45257</v>
      </c>
      <c r="E17" s="18">
        <v>406392</v>
      </c>
      <c r="F17" s="25"/>
      <c r="G17" s="24">
        <v>372526</v>
      </c>
      <c r="H17" s="24">
        <f>E17-G17</f>
        <v>33866</v>
      </c>
      <c r="I17" s="23" t="s">
        <v>14</v>
      </c>
      <c r="K17" s="21"/>
    </row>
    <row r="18" spans="1:12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32400</v>
      </c>
      <c r="H18" s="24">
        <f t="shared" ref="H18:H23" si="0">+E18-G18</f>
        <v>57600</v>
      </c>
      <c r="I18" s="23" t="s">
        <v>14</v>
      </c>
      <c r="K18" s="21"/>
    </row>
    <row r="19" spans="1:12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200000</v>
      </c>
      <c r="H19" s="24">
        <f t="shared" si="0"/>
        <v>100000</v>
      </c>
      <c r="I19" s="23" t="s">
        <v>14</v>
      </c>
      <c r="K19" s="21"/>
    </row>
    <row r="20" spans="1:12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80000</v>
      </c>
      <c r="H20" s="24">
        <f t="shared" si="0"/>
        <v>40000</v>
      </c>
      <c r="I20" s="23" t="s">
        <v>14</v>
      </c>
      <c r="K20" s="21"/>
    </row>
    <row r="21" spans="1:12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14</v>
      </c>
      <c r="K21" s="21"/>
    </row>
    <row r="22" spans="1:12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2758760</v>
      </c>
      <c r="H22" s="24">
        <f t="shared" si="0"/>
        <v>1690969.5999999996</v>
      </c>
      <c r="I22" s="23" t="s">
        <v>14</v>
      </c>
      <c r="K22" s="21"/>
    </row>
    <row r="23" spans="1:12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44800233.340000004</v>
      </c>
      <c r="H23" s="24">
        <f t="shared" si="0"/>
        <v>23635766.659999996</v>
      </c>
      <c r="I23" s="23" t="s">
        <v>14</v>
      </c>
      <c r="K23" s="21"/>
    </row>
    <row r="24" spans="1:12" s="4" customFormat="1" ht="15" customHeight="1" x14ac:dyDescent="0.25">
      <c r="A24" s="1" t="s">
        <v>32</v>
      </c>
      <c r="B24" s="1"/>
      <c r="C24" s="1"/>
      <c r="D24" s="1"/>
      <c r="E24" s="2">
        <f>SUM(E16:E23)</f>
        <v>74241721.599999994</v>
      </c>
      <c r="F24" s="2">
        <f>SUM(F16:F16)</f>
        <v>0</v>
      </c>
      <c r="G24" s="2">
        <f>SUM(G16:G23)</f>
        <v>48650719.340000004</v>
      </c>
      <c r="H24" s="2">
        <f>SUM(H16:H23)</f>
        <v>25591002.259999998</v>
      </c>
      <c r="I24" s="3"/>
    </row>
    <row r="30" spans="1:12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2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41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684D9-2479-4CD7-BB3D-C739F4E2081E}">
  <dimension ref="A1:L29"/>
  <sheetViews>
    <sheetView zoomScale="87" zoomScaleNormal="87" workbookViewId="0">
      <selection activeCell="E29" sqref="E29"/>
    </sheetView>
  </sheetViews>
  <sheetFormatPr baseColWidth="10" defaultColWidth="9.140625" defaultRowHeight="15" x14ac:dyDescent="0.25"/>
  <cols>
    <col min="1" max="1" width="38.42578125" customWidth="1"/>
    <col min="2" max="2" width="44.28515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2" t="s">
        <v>115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53</v>
      </c>
      <c r="B16" s="31" t="s">
        <v>54</v>
      </c>
      <c r="C16" s="22" t="s">
        <v>86</v>
      </c>
      <c r="D16" s="13">
        <v>45329</v>
      </c>
      <c r="E16" s="26">
        <v>120000</v>
      </c>
      <c r="F16" s="25"/>
      <c r="G16" s="24">
        <v>120000</v>
      </c>
      <c r="H16" s="24">
        <f>+E16-G16</f>
        <v>0</v>
      </c>
      <c r="I16" s="23" t="s">
        <v>104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120000</v>
      </c>
      <c r="F17" s="2" t="e">
        <f>SUM(#REF!)</f>
        <v>#REF!</v>
      </c>
      <c r="G17" s="2">
        <f>SUM(G16:G16)</f>
        <v>120000</v>
      </c>
      <c r="H17" s="2">
        <f>SUM(H16:H16)</f>
        <v>0</v>
      </c>
      <c r="I17" s="3"/>
    </row>
    <row r="21" spans="1:12" ht="16.5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16.5" x14ac:dyDescent="0.3">
      <c r="A22" s="8"/>
      <c r="B22" s="8"/>
      <c r="C22" s="8" t="s">
        <v>37</v>
      </c>
      <c r="D22" s="8"/>
      <c r="E22" s="8"/>
      <c r="F22" s="8" t="s">
        <v>38</v>
      </c>
      <c r="G22" s="8"/>
      <c r="H22" s="8"/>
      <c r="I22" s="8"/>
      <c r="J22" s="8"/>
      <c r="K22" s="8"/>
      <c r="L22" s="8"/>
    </row>
    <row r="23" spans="1:12" ht="17.25" x14ac:dyDescent="0.3">
      <c r="A23" s="8"/>
      <c r="B23" s="8"/>
      <c r="C23" s="28" t="s">
        <v>97</v>
      </c>
      <c r="D23" s="8"/>
      <c r="E23" s="8"/>
      <c r="F23" s="8" t="s">
        <v>41</v>
      </c>
      <c r="G23" s="8"/>
      <c r="H23" s="8"/>
      <c r="I23" s="8"/>
      <c r="J23" s="8"/>
      <c r="K23" s="8"/>
      <c r="L23" s="8"/>
    </row>
    <row r="24" spans="1:12" ht="17.25" x14ac:dyDescent="0.3">
      <c r="A24" s="8"/>
      <c r="B24" s="8"/>
      <c r="C24" s="27" t="s">
        <v>110</v>
      </c>
      <c r="D24" s="8"/>
      <c r="E24" s="8"/>
      <c r="F24" s="8" t="s">
        <v>44</v>
      </c>
      <c r="G24" s="8"/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30.75" x14ac:dyDescent="0.55000000000000004">
      <c r="A26" s="8"/>
      <c r="B26" s="8"/>
      <c r="C26" s="9"/>
      <c r="D26" s="8"/>
      <c r="E26" s="8"/>
      <c r="F26" s="8"/>
      <c r="G26" s="8"/>
      <c r="H26" s="8"/>
      <c r="I26" s="8"/>
      <c r="J26" s="8"/>
      <c r="K26" s="8"/>
      <c r="L26" s="8"/>
    </row>
    <row r="27" spans="1:12" ht="30.75" x14ac:dyDescent="0.55000000000000004">
      <c r="A27" s="8"/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</row>
    <row r="28" spans="1:12" ht="30.75" x14ac:dyDescent="0.55000000000000004">
      <c r="A28" s="8"/>
      <c r="B28" s="8"/>
      <c r="C28" s="9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0C48-DCEA-452A-9D17-FA39E7D23E56}">
  <dimension ref="A1:L35"/>
  <sheetViews>
    <sheetView zoomScale="87" zoomScaleNormal="87" workbookViewId="0">
      <selection sqref="A1:J32"/>
    </sheetView>
  </sheetViews>
  <sheetFormatPr baseColWidth="10" defaultColWidth="9.140625" defaultRowHeight="15" x14ac:dyDescent="0.25"/>
  <cols>
    <col min="1" max="1" width="33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2" t="s">
        <v>116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3" x14ac:dyDescent="0.3">
      <c r="A16" s="7" t="s">
        <v>93</v>
      </c>
      <c r="B16" s="6" t="s">
        <v>60</v>
      </c>
      <c r="C16" s="22" t="s">
        <v>94</v>
      </c>
      <c r="D16" s="13">
        <v>45362</v>
      </c>
      <c r="E16" s="26">
        <v>4449729.5999999996</v>
      </c>
      <c r="F16" s="25"/>
      <c r="G16" s="24">
        <f>3417060+1032669.6</f>
        <v>4449729.5999999996</v>
      </c>
      <c r="H16" s="24">
        <f>+E16-G16</f>
        <v>0</v>
      </c>
      <c r="I16" s="23" t="s">
        <v>104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4449729.5999999996</v>
      </c>
      <c r="F17" s="2" t="e">
        <f>SUM(#REF!)</f>
        <v>#REF!</v>
      </c>
      <c r="G17" s="2">
        <f>SUM(G16:G16)</f>
        <v>4449729.5999999996</v>
      </c>
      <c r="H17" s="2">
        <f>SUM(H16:H16)</f>
        <v>0</v>
      </c>
      <c r="I17" s="3"/>
    </row>
    <row r="23" spans="1:12" ht="16.5" x14ac:dyDescent="0.3">
      <c r="A23" s="8"/>
      <c r="B23" s="8"/>
      <c r="C23" s="8"/>
      <c r="D23" s="8"/>
      <c r="E23" s="8"/>
      <c r="F23" s="8"/>
      <c r="J23" s="8"/>
      <c r="K23" s="8"/>
      <c r="L23" s="8"/>
    </row>
    <row r="24" spans="1:12" ht="16.5" x14ac:dyDescent="0.3">
      <c r="A24" s="8"/>
      <c r="B24" s="8"/>
      <c r="C24" s="8"/>
      <c r="D24" s="8"/>
      <c r="E24" s="8"/>
      <c r="F24" s="8" t="s">
        <v>35</v>
      </c>
      <c r="G24" s="8"/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 t="s">
        <v>37</v>
      </c>
      <c r="D28" s="8"/>
      <c r="E28" s="8"/>
      <c r="F28" s="8" t="s">
        <v>38</v>
      </c>
      <c r="G28" s="8"/>
      <c r="H28" s="8"/>
      <c r="I28" s="8"/>
      <c r="J28" s="8"/>
      <c r="K28" s="8"/>
      <c r="L28" s="8"/>
    </row>
    <row r="29" spans="1:12" ht="16.5" x14ac:dyDescent="0.3">
      <c r="A29" s="8"/>
      <c r="B29" s="8"/>
      <c r="C29" s="8" t="s">
        <v>97</v>
      </c>
      <c r="D29" s="8"/>
      <c r="E29" s="8"/>
      <c r="F29" s="8" t="s">
        <v>41</v>
      </c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 t="s">
        <v>110</v>
      </c>
      <c r="D30" s="8"/>
      <c r="E30" s="8"/>
      <c r="F30" s="8" t="s">
        <v>44</v>
      </c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1D97-2CBF-41D2-87EA-0243014E16A4}">
  <dimension ref="A12:L41"/>
  <sheetViews>
    <sheetView topLeftCell="A7" zoomScale="87" zoomScaleNormal="87" workbookViewId="0">
      <selection activeCell="H17" sqref="H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2" t="s">
        <v>46</v>
      </c>
      <c r="B12" s="32"/>
      <c r="C12" s="32"/>
      <c r="D12" s="32"/>
      <c r="E12" s="32"/>
      <c r="F12" s="32"/>
      <c r="G12" s="32"/>
      <c r="H12" s="32"/>
      <c r="I12" s="32"/>
    </row>
    <row r="13" spans="1:9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3" x14ac:dyDescent="0.3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27600</v>
      </c>
      <c r="H16" s="12">
        <f>+E16-G16</f>
        <v>37200</v>
      </c>
      <c r="I16" s="11" t="s">
        <v>14</v>
      </c>
    </row>
    <row r="17" spans="1:12" ht="49.5" x14ac:dyDescent="0.3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28320</v>
      </c>
      <c r="H17" s="12">
        <f>+E17-G17</f>
        <v>18880</v>
      </c>
      <c r="I17" s="11" t="s">
        <v>14</v>
      </c>
    </row>
    <row r="18" spans="1:12" ht="49.5" x14ac:dyDescent="0.3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225000</v>
      </c>
      <c r="H18" s="12">
        <f>+E18-G18</f>
        <v>75000</v>
      </c>
      <c r="I18" s="11" t="s">
        <v>14</v>
      </c>
    </row>
    <row r="19" spans="1:12" ht="49.5" x14ac:dyDescent="0.3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94800</v>
      </c>
      <c r="H19" s="12">
        <f>E19-G19</f>
        <v>309400</v>
      </c>
      <c r="I19" s="11" t="s">
        <v>14</v>
      </c>
    </row>
    <row r="20" spans="1:12" ht="49.5" x14ac:dyDescent="0.3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1991440</v>
      </c>
      <c r="H20" s="12">
        <f>+E20-G20</f>
        <v>708550</v>
      </c>
      <c r="I20" s="11" t="s">
        <v>14</v>
      </c>
    </row>
    <row r="21" spans="1:12" ht="49.5" x14ac:dyDescent="0.3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33" x14ac:dyDescent="0.3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900000</v>
      </c>
      <c r="H22" s="12">
        <f>+E22-G22</f>
        <v>900000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3784135</v>
      </c>
      <c r="H23" s="2">
        <f>SUM(H16:H22)</f>
        <v>2198455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A89E-E557-47B3-9E54-BDB40507B29D}">
  <dimension ref="A1:M42"/>
  <sheetViews>
    <sheetView topLeftCell="A7" zoomScale="87" zoomScaleNormal="87" workbookViewId="0">
      <selection activeCell="I19" sqref="I1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12" width="11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32" t="s">
        <v>117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3" ht="33" x14ac:dyDescent="0.3">
      <c r="A17" s="7" t="s">
        <v>77</v>
      </c>
      <c r="B17" s="6" t="s">
        <v>78</v>
      </c>
      <c r="C17" s="22" t="s">
        <v>79</v>
      </c>
      <c r="D17" s="17">
        <v>45257</v>
      </c>
      <c r="E17" s="18">
        <v>406392</v>
      </c>
      <c r="F17" s="25"/>
      <c r="G17" s="24">
        <f>372526+33866</f>
        <v>406392</v>
      </c>
      <c r="H17" s="24">
        <f>E17-G17</f>
        <v>0</v>
      </c>
      <c r="I17" s="23" t="s">
        <v>118</v>
      </c>
      <c r="K17" s="21"/>
    </row>
    <row r="18" spans="1:13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39600</v>
      </c>
      <c r="H18" s="24">
        <f t="shared" ref="H18:H23" si="0">+E18-G18</f>
        <v>50400</v>
      </c>
      <c r="I18" s="23" t="s">
        <v>14</v>
      </c>
      <c r="K18" s="21"/>
    </row>
    <row r="19" spans="1:13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225000</v>
      </c>
      <c r="H19" s="24">
        <f t="shared" si="0"/>
        <v>75000</v>
      </c>
      <c r="I19" s="23" t="s">
        <v>14</v>
      </c>
      <c r="K19" s="21"/>
    </row>
    <row r="20" spans="1:13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90000</v>
      </c>
      <c r="H20" s="24">
        <f t="shared" si="0"/>
        <v>30000</v>
      </c>
      <c r="I20" s="23" t="s">
        <v>14</v>
      </c>
      <c r="K20" s="21"/>
    </row>
    <row r="21" spans="1:13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119</v>
      </c>
      <c r="K21" s="21"/>
    </row>
    <row r="22" spans="1:13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2758760</v>
      </c>
      <c r="H22" s="24">
        <f t="shared" si="0"/>
        <v>1690969.5999999996</v>
      </c>
      <c r="I22" s="23" t="s">
        <v>14</v>
      </c>
      <c r="K22" s="21"/>
      <c r="M22" s="21"/>
    </row>
    <row r="23" spans="1:13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44800233.340000004</v>
      </c>
      <c r="H23" s="24">
        <f t="shared" si="0"/>
        <v>23635766.659999996</v>
      </c>
      <c r="I23" s="23" t="s">
        <v>14</v>
      </c>
      <c r="K23" s="21"/>
    </row>
    <row r="24" spans="1:13" s="4" customFormat="1" ht="15" customHeight="1" x14ac:dyDescent="0.25">
      <c r="A24" s="1" t="s">
        <v>32</v>
      </c>
      <c r="B24" s="1"/>
      <c r="C24" s="1"/>
      <c r="D24" s="1"/>
      <c r="E24" s="2">
        <f>SUM(E16:E23)</f>
        <v>74241721.599999994</v>
      </c>
      <c r="F24" s="2">
        <f>SUM(F16:F16)</f>
        <v>0</v>
      </c>
      <c r="G24" s="2">
        <f>SUM(G16:G23)</f>
        <v>48726785.340000004</v>
      </c>
      <c r="H24" s="2">
        <f>SUM(H16:H23)</f>
        <v>25514936.259999998</v>
      </c>
      <c r="I24" s="3"/>
    </row>
    <row r="30" spans="1:13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3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3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120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66EF-FAFE-45B9-B86E-E4D828F18205}">
  <dimension ref="A1:M42"/>
  <sheetViews>
    <sheetView zoomScale="87" zoomScaleNormal="87" workbookViewId="0">
      <selection activeCell="G20" sqref="G20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12" width="11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32" t="s">
        <v>121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3" ht="33" x14ac:dyDescent="0.3">
      <c r="A17" s="7" t="s">
        <v>77</v>
      </c>
      <c r="B17" s="6" t="s">
        <v>78</v>
      </c>
      <c r="C17" s="22" t="s">
        <v>122</v>
      </c>
      <c r="D17" s="17">
        <v>45611</v>
      </c>
      <c r="E17" s="18">
        <v>440659.20000000001</v>
      </c>
      <c r="F17" s="25"/>
      <c r="G17" s="24">
        <v>110164.8</v>
      </c>
      <c r="H17" s="24">
        <f>E17-G17</f>
        <v>330494.40000000002</v>
      </c>
      <c r="I17" s="23" t="s">
        <v>14</v>
      </c>
      <c r="K17" s="21"/>
    </row>
    <row r="18" spans="1:13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50400</v>
      </c>
      <c r="H18" s="24">
        <f t="shared" ref="H18:H23" si="0">+E18-G18</f>
        <v>39600</v>
      </c>
      <c r="I18" s="23" t="s">
        <v>14</v>
      </c>
      <c r="K18" s="21"/>
    </row>
    <row r="19" spans="1:13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275000</v>
      </c>
      <c r="H19" s="24">
        <f t="shared" si="0"/>
        <v>25000</v>
      </c>
      <c r="I19" s="23" t="s">
        <v>14</v>
      </c>
      <c r="K19" s="21"/>
    </row>
    <row r="20" spans="1:13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110000</v>
      </c>
      <c r="H20" s="24">
        <f t="shared" si="0"/>
        <v>10000</v>
      </c>
      <c r="I20" s="23" t="s">
        <v>14</v>
      </c>
      <c r="K20" s="21"/>
    </row>
    <row r="21" spans="1:13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119</v>
      </c>
      <c r="K21" s="21"/>
    </row>
    <row r="22" spans="1:13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3417060</v>
      </c>
      <c r="H22" s="24">
        <f t="shared" si="0"/>
        <v>1032669.5999999996</v>
      </c>
      <c r="I22" s="23" t="s">
        <v>14</v>
      </c>
      <c r="K22" s="21"/>
      <c r="M22" s="21"/>
    </row>
    <row r="23" spans="1:13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44800233.340000004</v>
      </c>
      <c r="H23" s="24">
        <f t="shared" si="0"/>
        <v>23635766.659999996</v>
      </c>
      <c r="I23" s="23" t="s">
        <v>14</v>
      </c>
      <c r="K23" s="21"/>
    </row>
    <row r="24" spans="1:13" s="4" customFormat="1" ht="15" customHeight="1" x14ac:dyDescent="0.25">
      <c r="A24" s="1" t="s">
        <v>32</v>
      </c>
      <c r="B24" s="1"/>
      <c r="C24" s="1"/>
      <c r="D24" s="1"/>
      <c r="E24" s="2">
        <f>SUM(E16:E23)</f>
        <v>74275988.799999997</v>
      </c>
      <c r="F24" s="2">
        <f>SUM(F16:F16)</f>
        <v>0</v>
      </c>
      <c r="G24" s="2">
        <f>SUM(G16:G23)</f>
        <v>49169658.140000001</v>
      </c>
      <c r="H24" s="2">
        <f>SUM(H16:H23)</f>
        <v>25106330.659999996</v>
      </c>
      <c r="I24" s="3"/>
    </row>
    <row r="30" spans="1:13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3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3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120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C4AE-EAE6-4736-956C-81CF651FA8FC}">
  <dimension ref="A1:M42"/>
  <sheetViews>
    <sheetView tabSelected="1" topLeftCell="A7" zoomScale="87" zoomScaleNormal="87" workbookViewId="0">
      <selection activeCell="L18" sqref="L18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12" width="11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32" t="s">
        <v>123</v>
      </c>
      <c r="B12" s="32"/>
      <c r="C12" s="32"/>
      <c r="D12" s="32"/>
      <c r="E12" s="32"/>
      <c r="F12" s="32"/>
      <c r="G12" s="32"/>
      <c r="H12" s="32"/>
      <c r="I12" s="32"/>
    </row>
    <row r="13" spans="1:11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3" ht="33" x14ac:dyDescent="0.3">
      <c r="A17" s="7" t="s">
        <v>77</v>
      </c>
      <c r="B17" s="6" t="s">
        <v>78</v>
      </c>
      <c r="C17" s="22" t="s">
        <v>122</v>
      </c>
      <c r="D17" s="17">
        <v>45611</v>
      </c>
      <c r="E17" s="18">
        <v>440659.20000000001</v>
      </c>
      <c r="F17" s="25"/>
      <c r="G17" s="24">
        <v>146886.39999999999</v>
      </c>
      <c r="H17" s="24">
        <f>E17-G17</f>
        <v>293772.80000000005</v>
      </c>
      <c r="I17" s="23" t="s">
        <v>14</v>
      </c>
      <c r="K17" s="21"/>
    </row>
    <row r="18" spans="1:13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57600</v>
      </c>
      <c r="H18" s="24">
        <f t="shared" ref="H18:H23" si="0">+E18-G18</f>
        <v>32400</v>
      </c>
      <c r="I18" s="23" t="s">
        <v>124</v>
      </c>
      <c r="K18" s="21"/>
    </row>
    <row r="19" spans="1:13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300000</v>
      </c>
      <c r="H19" s="24">
        <f t="shared" si="0"/>
        <v>0</v>
      </c>
      <c r="I19" s="23" t="s">
        <v>74</v>
      </c>
      <c r="K19" s="21"/>
    </row>
    <row r="20" spans="1:13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120000</v>
      </c>
      <c r="H20" s="24">
        <f t="shared" si="0"/>
        <v>0</v>
      </c>
      <c r="I20" s="23" t="s">
        <v>74</v>
      </c>
      <c r="K20" s="21"/>
    </row>
    <row r="21" spans="1:13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119</v>
      </c>
      <c r="K21" s="21"/>
    </row>
    <row r="22" spans="1:13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f>3417060+1032669.6</f>
        <v>4449729.5999999996</v>
      </c>
      <c r="H22" s="24">
        <f t="shared" si="0"/>
        <v>0</v>
      </c>
      <c r="I22" s="23" t="s">
        <v>74</v>
      </c>
      <c r="K22" s="21"/>
      <c r="M22" s="21"/>
    </row>
    <row r="23" spans="1:13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f>44800233.34+23635766.66</f>
        <v>68436000</v>
      </c>
      <c r="H23" s="24">
        <f t="shared" si="0"/>
        <v>0</v>
      </c>
      <c r="I23" s="23" t="s">
        <v>74</v>
      </c>
      <c r="K23" s="21"/>
    </row>
    <row r="24" spans="1:13" s="4" customFormat="1" ht="15" customHeight="1" x14ac:dyDescent="0.25">
      <c r="A24" s="1" t="s">
        <v>32</v>
      </c>
      <c r="B24" s="1"/>
      <c r="C24" s="1"/>
      <c r="D24" s="1"/>
      <c r="E24" s="2">
        <f>SUM(E16:E23)</f>
        <v>74275988.799999997</v>
      </c>
      <c r="F24" s="2">
        <f>SUM(F16:F16)</f>
        <v>0</v>
      </c>
      <c r="G24" s="2">
        <f>SUM(G16:G23)</f>
        <v>73917016</v>
      </c>
      <c r="H24" s="2">
        <f>SUM(H16:H23)</f>
        <v>358972.80000000005</v>
      </c>
      <c r="I24" s="3"/>
    </row>
    <row r="30" spans="1:13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3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3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120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0879-5558-4F35-B812-F12E66A5C402}">
  <dimension ref="D1:O30"/>
  <sheetViews>
    <sheetView zoomScale="87" zoomScaleNormal="87" workbookViewId="0">
      <selection activeCell="H27" sqref="H27"/>
    </sheetView>
  </sheetViews>
  <sheetFormatPr baseColWidth="10" defaultColWidth="9.140625" defaultRowHeight="15" x14ac:dyDescent="0.25"/>
  <cols>
    <col min="1" max="3" width="11.42578125" customWidth="1"/>
    <col min="4" max="4" width="38.42578125" customWidth="1"/>
    <col min="5" max="5" width="42.140625" customWidth="1"/>
    <col min="6" max="6" width="29.85546875" customWidth="1"/>
    <col min="7" max="7" width="26.140625" customWidth="1"/>
    <col min="8" max="8" width="23.5703125" customWidth="1"/>
    <col min="9" max="9" width="24.7109375" hidden="1" customWidth="1"/>
    <col min="10" max="10" width="16.85546875" customWidth="1"/>
    <col min="11" max="11" width="18.5703125" customWidth="1"/>
    <col min="12" max="12" width="26" customWidth="1"/>
    <col min="13" max="13" width="11.42578125" customWidth="1"/>
    <col min="14" max="14" width="14.28515625" bestFit="1" customWidth="1"/>
    <col min="15" max="256" width="11.42578125" customWidth="1"/>
  </cols>
  <sheetData>
    <row r="1" spans="4:14" ht="12.75" customHeight="1" x14ac:dyDescent="0.25"/>
    <row r="2" spans="4:14" x14ac:dyDescent="0.25">
      <c r="D2" t="s">
        <v>109</v>
      </c>
    </row>
    <row r="12" spans="4:14" x14ac:dyDescent="0.25">
      <c r="D12" s="32" t="s">
        <v>100</v>
      </c>
      <c r="E12" s="32"/>
      <c r="F12" s="32"/>
      <c r="G12" s="32"/>
      <c r="H12" s="32"/>
      <c r="I12" s="32"/>
      <c r="J12" s="32"/>
      <c r="K12" s="32"/>
      <c r="L12" s="32"/>
    </row>
    <row r="13" spans="4:14" x14ac:dyDescent="0.25">
      <c r="D13" s="32" t="s">
        <v>1</v>
      </c>
      <c r="E13" s="32"/>
      <c r="F13" s="32"/>
      <c r="G13" s="32"/>
      <c r="H13" s="32"/>
      <c r="I13" s="32"/>
      <c r="J13" s="32"/>
      <c r="K13" s="32"/>
      <c r="L13" s="32"/>
    </row>
    <row r="15" spans="4:14" ht="30" x14ac:dyDescent="0.25">
      <c r="D15" s="5" t="s">
        <v>2</v>
      </c>
      <c r="E15" s="5" t="s">
        <v>3</v>
      </c>
      <c r="F15" s="10" t="s">
        <v>4</v>
      </c>
      <c r="G15" s="10" t="s">
        <v>5</v>
      </c>
      <c r="H15" s="5" t="s">
        <v>6</v>
      </c>
      <c r="I15" s="5" t="s">
        <v>7</v>
      </c>
      <c r="J15" s="10" t="s">
        <v>8</v>
      </c>
      <c r="K15" s="10" t="s">
        <v>9</v>
      </c>
      <c r="L15" s="10" t="s">
        <v>10</v>
      </c>
    </row>
    <row r="16" spans="4:14" ht="46.5" customHeight="1" x14ac:dyDescent="0.25">
      <c r="D16" s="7" t="s">
        <v>77</v>
      </c>
      <c r="E16" s="7" t="s">
        <v>78</v>
      </c>
      <c r="F16" s="22" t="s">
        <v>122</v>
      </c>
      <c r="G16" s="17">
        <v>45611</v>
      </c>
      <c r="H16" s="18">
        <v>440659.20000000001</v>
      </c>
      <c r="I16" s="25"/>
      <c r="J16" s="24">
        <v>110164.8</v>
      </c>
      <c r="K16" s="24">
        <f>H16-J16</f>
        <v>330494.40000000002</v>
      </c>
      <c r="L16" s="23" t="s">
        <v>14</v>
      </c>
      <c r="N16" s="21"/>
    </row>
    <row r="17" spans="4:15" s="4" customFormat="1" ht="15" customHeight="1" x14ac:dyDescent="0.25">
      <c r="D17" s="1" t="s">
        <v>32</v>
      </c>
      <c r="E17" s="1"/>
      <c r="F17" s="1"/>
      <c r="G17" s="1"/>
      <c r="H17" s="2">
        <f>SUM(H16:H16)</f>
        <v>440659.20000000001</v>
      </c>
      <c r="I17" s="2" t="e">
        <f>SUM(#REF!)</f>
        <v>#REF!</v>
      </c>
      <c r="J17" s="2">
        <f>SUM(J16:J16)</f>
        <v>110164.8</v>
      </c>
      <c r="K17" s="2">
        <f>SUM(K16:K16)</f>
        <v>330494.40000000002</v>
      </c>
      <c r="L17" s="3"/>
    </row>
    <row r="21" spans="4:15" ht="16.5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4:15" ht="16.5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4:15" ht="16.5" x14ac:dyDescent="0.3">
      <c r="D23" s="8"/>
      <c r="E23" s="8"/>
      <c r="F23" s="8" t="s">
        <v>37</v>
      </c>
      <c r="G23" s="8"/>
      <c r="H23" s="8"/>
      <c r="I23" s="8" t="s">
        <v>38</v>
      </c>
      <c r="J23" s="8"/>
      <c r="K23" s="8"/>
      <c r="L23" s="8"/>
      <c r="M23" s="8"/>
      <c r="N23" s="8"/>
      <c r="O23" s="8"/>
    </row>
    <row r="24" spans="4:15" ht="16.5" x14ac:dyDescent="0.3">
      <c r="D24" s="8"/>
      <c r="E24" s="8"/>
      <c r="F24" s="30" t="s">
        <v>97</v>
      </c>
      <c r="G24" s="8"/>
      <c r="H24" s="8"/>
      <c r="I24" s="8" t="s">
        <v>41</v>
      </c>
      <c r="J24" s="8"/>
      <c r="K24" s="8"/>
      <c r="L24" s="8"/>
      <c r="M24" s="8"/>
      <c r="N24" s="8"/>
      <c r="O24" s="8"/>
    </row>
    <row r="25" spans="4:15" ht="16.5" x14ac:dyDescent="0.3">
      <c r="D25" s="8"/>
      <c r="E25" s="8"/>
      <c r="F25" s="29" t="s">
        <v>110</v>
      </c>
      <c r="G25" s="8"/>
      <c r="H25" s="8"/>
      <c r="I25" s="8" t="s">
        <v>44</v>
      </c>
      <c r="J25" s="8"/>
      <c r="K25" s="8"/>
      <c r="L25" s="8"/>
      <c r="M25" s="8"/>
      <c r="N25" s="8"/>
      <c r="O25" s="8"/>
    </row>
    <row r="26" spans="4:15" ht="16.5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4:15" ht="30.75" x14ac:dyDescent="0.55000000000000004">
      <c r="D27" s="8"/>
      <c r="E27" s="8"/>
      <c r="F27" s="9"/>
      <c r="G27" s="8"/>
      <c r="H27" s="8"/>
      <c r="I27" s="8"/>
      <c r="J27" s="8"/>
      <c r="K27" s="8"/>
      <c r="L27" s="8"/>
      <c r="M27" s="8"/>
      <c r="N27" s="8"/>
      <c r="O27" s="8"/>
    </row>
    <row r="28" spans="4:15" ht="30.75" x14ac:dyDescent="0.55000000000000004"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</row>
    <row r="29" spans="4:15" ht="30.75" x14ac:dyDescent="0.55000000000000004">
      <c r="D29" s="8"/>
      <c r="E29" s="8"/>
      <c r="F29" s="9"/>
      <c r="G29" s="8"/>
      <c r="H29" s="8"/>
      <c r="I29" s="8"/>
      <c r="J29" s="8"/>
      <c r="K29" s="8"/>
      <c r="L29" s="8"/>
      <c r="M29" s="8"/>
      <c r="N29" s="8"/>
      <c r="O29" s="8"/>
    </row>
    <row r="30" spans="4:15" ht="16.5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</sheetData>
  <mergeCells count="2">
    <mergeCell ref="D12:L12"/>
    <mergeCell ref="D13:L13"/>
  </mergeCells>
  <pageMargins left="0.31496062992125984" right="0.31496062992125984" top="0.35433070866141736" bottom="0.35433070866141736" header="0.31496062992125984" footer="0.31496062992125984"/>
  <pageSetup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E871-7966-4CB1-B409-512DC4A65AF8}">
  <dimension ref="A12:L41"/>
  <sheetViews>
    <sheetView zoomScale="87" zoomScaleNormal="87" workbookViewId="0">
      <selection activeCell="G19" sqref="G1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2" t="s">
        <v>47</v>
      </c>
      <c r="B12" s="32"/>
      <c r="C12" s="32"/>
      <c r="D12" s="32"/>
      <c r="E12" s="32"/>
      <c r="F12" s="32"/>
      <c r="G12" s="32"/>
      <c r="H12" s="32"/>
      <c r="I12" s="32"/>
    </row>
    <row r="13" spans="1:9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3" x14ac:dyDescent="0.3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27600</v>
      </c>
      <c r="H16" s="12">
        <f>+E16-G16</f>
        <v>37200</v>
      </c>
      <c r="I16" s="11" t="s">
        <v>14</v>
      </c>
    </row>
    <row r="17" spans="1:12" ht="49.5" x14ac:dyDescent="0.3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37760</v>
      </c>
      <c r="H17" s="12">
        <f>+E17-G17</f>
        <v>9440</v>
      </c>
      <c r="I17" s="11" t="s">
        <v>14</v>
      </c>
    </row>
    <row r="18" spans="1:12" ht="49.5" x14ac:dyDescent="0.3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250000</v>
      </c>
      <c r="H18" s="12">
        <f>+E18-G18</f>
        <v>50000</v>
      </c>
      <c r="I18" s="11" t="s">
        <v>14</v>
      </c>
    </row>
    <row r="19" spans="1:12" ht="49.5" x14ac:dyDescent="0.3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94800</v>
      </c>
      <c r="H19" s="12">
        <f>E19-G19</f>
        <v>309400</v>
      </c>
      <c r="I19" s="11" t="s">
        <v>14</v>
      </c>
    </row>
    <row r="20" spans="1:12" ht="49.5" x14ac:dyDescent="0.3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2205340</v>
      </c>
      <c r="H20" s="12">
        <f>+E20-G20</f>
        <v>494650</v>
      </c>
      <c r="I20" s="11" t="s">
        <v>14</v>
      </c>
    </row>
    <row r="21" spans="1:12" ht="49.5" x14ac:dyDescent="0.3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33" x14ac:dyDescent="0.3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1200000</v>
      </c>
      <c r="H22" s="12">
        <f>+E22-G22</f>
        <v>600000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4332475</v>
      </c>
      <c r="H23" s="2">
        <f>SUM(H16:H22)</f>
        <v>1650115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6DF31-E0BE-4DAD-BFAF-42284214C3A2}">
  <dimension ref="A12:L36"/>
  <sheetViews>
    <sheetView zoomScale="87" zoomScaleNormal="87" workbookViewId="0">
      <selection activeCell="C17" sqref="C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2" t="s">
        <v>48</v>
      </c>
      <c r="B12" s="32"/>
      <c r="C12" s="32"/>
      <c r="D12" s="32"/>
      <c r="E12" s="32"/>
      <c r="F12" s="32"/>
      <c r="G12" s="32"/>
      <c r="H12" s="32"/>
      <c r="I12" s="32"/>
    </row>
    <row r="13" spans="1:9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145325</v>
      </c>
      <c r="H16" s="12">
        <f>E16-G16</f>
        <v>258875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125080</v>
      </c>
      <c r="H17" s="12">
        <f>+E17-G17</f>
        <v>250160</v>
      </c>
      <c r="I17" s="11" t="s">
        <v>14</v>
      </c>
    </row>
    <row r="18" spans="1:12" s="4" customFormat="1" ht="15" customHeight="1" x14ac:dyDescent="0.25">
      <c r="A18" s="1" t="s">
        <v>32</v>
      </c>
      <c r="B18" s="1"/>
      <c r="C18" s="1"/>
      <c r="D18" s="1"/>
      <c r="E18" s="2">
        <f>SUM(E16:E17)</f>
        <v>779440</v>
      </c>
      <c r="F18" s="2" t="e">
        <f>SUM(#REF!)</f>
        <v>#REF!</v>
      </c>
      <c r="G18" s="2">
        <f>SUM(G16:G17)</f>
        <v>270405</v>
      </c>
      <c r="H18" s="2">
        <f>SUM(H16:H17)</f>
        <v>509035</v>
      </c>
      <c r="I18" s="3"/>
    </row>
    <row r="24" spans="1:12" ht="16.5" x14ac:dyDescent="0.3">
      <c r="A24" s="8"/>
      <c r="B24" s="8"/>
      <c r="C24" s="8"/>
      <c r="D24" s="8"/>
      <c r="E24" s="8"/>
      <c r="F24" s="8"/>
      <c r="J24" s="8"/>
      <c r="K24" s="8"/>
      <c r="L24" s="8"/>
    </row>
    <row r="25" spans="1:12" ht="16.5" x14ac:dyDescent="0.3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6.5" x14ac:dyDescent="0.3">
      <c r="A30" s="8" t="s">
        <v>39</v>
      </c>
      <c r="B30" s="8"/>
      <c r="C30" s="8" t="s">
        <v>40</v>
      </c>
      <c r="D30" s="8"/>
      <c r="E30" s="8"/>
      <c r="F30" s="8" t="s">
        <v>41</v>
      </c>
      <c r="G30" s="8" t="s">
        <v>41</v>
      </c>
      <c r="H30" s="8"/>
      <c r="I30" s="8"/>
      <c r="J30" s="8"/>
      <c r="K30" s="8"/>
      <c r="L30" s="8"/>
    </row>
    <row r="31" spans="1:12" ht="16.5" x14ac:dyDescent="0.3">
      <c r="A31" s="8" t="s">
        <v>42</v>
      </c>
      <c r="B31" s="8"/>
      <c r="C31" s="8" t="s">
        <v>43</v>
      </c>
      <c r="D31" s="8"/>
      <c r="E31" s="8"/>
      <c r="F31" s="8" t="s">
        <v>44</v>
      </c>
      <c r="G31" s="8" t="s">
        <v>44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30.75" x14ac:dyDescent="0.55000000000000004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9D78-3C9E-4721-9A0B-885E5B2B6566}">
  <dimension ref="A12:L41"/>
  <sheetViews>
    <sheetView zoomScale="87" zoomScaleNormal="87" workbookViewId="0">
      <selection activeCell="G17" sqref="G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2" t="s">
        <v>52</v>
      </c>
      <c r="B12" s="32"/>
      <c r="C12" s="32"/>
      <c r="D12" s="32"/>
      <c r="E12" s="32"/>
      <c r="F12" s="32"/>
      <c r="G12" s="32"/>
      <c r="H12" s="32"/>
      <c r="I12" s="32"/>
    </row>
    <row r="13" spans="1:9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195850</v>
      </c>
      <c r="H16" s="12">
        <f>E16-G16</f>
        <v>208350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218890</v>
      </c>
      <c r="H17" s="12">
        <f t="shared" ref="H17:H22" si="0">+E17-G17</f>
        <v>156350</v>
      </c>
      <c r="I17" s="11" t="s">
        <v>14</v>
      </c>
    </row>
    <row r="18" spans="1:12" ht="49.5" x14ac:dyDescent="0.3">
      <c r="A18" s="7" t="s">
        <v>53</v>
      </c>
      <c r="B18" s="6" t="s">
        <v>54</v>
      </c>
      <c r="C18" s="7" t="s">
        <v>55</v>
      </c>
      <c r="D18" s="13">
        <v>44964</v>
      </c>
      <c r="E18" s="14">
        <v>120000</v>
      </c>
      <c r="F18" s="15"/>
      <c r="G18" s="12">
        <v>30000</v>
      </c>
      <c r="H18" s="12">
        <f t="shared" si="0"/>
        <v>90000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33" x14ac:dyDescent="0.3">
      <c r="A20" s="7" t="s">
        <v>59</v>
      </c>
      <c r="B20" s="6" t="s">
        <v>60</v>
      </c>
      <c r="C20" t="s">
        <v>61</v>
      </c>
      <c r="D20" s="13">
        <v>45007</v>
      </c>
      <c r="E20" s="14">
        <v>2649900</v>
      </c>
      <c r="F20" s="15"/>
      <c r="G20" s="12">
        <v>0</v>
      </c>
      <c r="H20" s="12">
        <f t="shared" si="0"/>
        <v>2649900</v>
      </c>
      <c r="I20" s="11" t="s">
        <v>14</v>
      </c>
    </row>
    <row r="21" spans="1:12" ht="16.5" x14ac:dyDescent="0.3">
      <c r="A21" s="7" t="s">
        <v>62</v>
      </c>
      <c r="B21" s="6" t="s">
        <v>63</v>
      </c>
      <c r="C21" s="7" t="s">
        <v>64</v>
      </c>
      <c r="D21" s="13">
        <v>44951</v>
      </c>
      <c r="E21" s="14">
        <v>90000</v>
      </c>
      <c r="F21" s="15"/>
      <c r="G21" s="12">
        <v>10800</v>
      </c>
      <c r="H21" s="12">
        <f t="shared" si="0"/>
        <v>79200</v>
      </c>
      <c r="I21" s="11" t="s">
        <v>14</v>
      </c>
    </row>
    <row r="22" spans="1:12" ht="33" x14ac:dyDescent="0.3">
      <c r="A22" s="7" t="s">
        <v>65</v>
      </c>
      <c r="B22" s="6" t="s">
        <v>66</v>
      </c>
      <c r="C22" s="7" t="s">
        <v>67</v>
      </c>
      <c r="D22" s="13">
        <v>44981</v>
      </c>
      <c r="E22" s="14">
        <v>37760</v>
      </c>
      <c r="F22" s="15"/>
      <c r="G22" s="12">
        <v>0</v>
      </c>
      <c r="H22" s="12">
        <f t="shared" si="0"/>
        <v>37760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530540</v>
      </c>
      <c r="H23" s="2">
        <f>SUM(H16:H22)</f>
        <v>3446560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5D5F-C186-4A29-BF2A-B8021BF74CC4}">
  <dimension ref="A12:L41"/>
  <sheetViews>
    <sheetView zoomScale="87" zoomScaleNormal="87" workbookViewId="0">
      <selection activeCell="B21" sqref="B21:B22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2" t="s">
        <v>68</v>
      </c>
      <c r="B12" s="32"/>
      <c r="C12" s="32"/>
      <c r="D12" s="32"/>
      <c r="E12" s="32"/>
      <c r="F12" s="32"/>
      <c r="G12" s="32"/>
      <c r="H12" s="32"/>
      <c r="I12" s="32"/>
    </row>
    <row r="13" spans="1:9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195850</v>
      </c>
      <c r="H16" s="12">
        <f>E16-G16</f>
        <v>208350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218890</v>
      </c>
      <c r="H17" s="12">
        <f t="shared" ref="H17:H22" si="0">+E17-G17</f>
        <v>156350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18000</v>
      </c>
      <c r="H18" s="12">
        <f t="shared" si="0"/>
        <v>72000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30000</v>
      </c>
      <c r="H20" s="12">
        <f t="shared" si="0"/>
        <v>90000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9440</v>
      </c>
      <c r="H21" s="12">
        <f t="shared" si="0"/>
        <v>28320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674444</v>
      </c>
      <c r="H22" s="12">
        <f t="shared" si="0"/>
        <v>1975456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1221624</v>
      </c>
      <c r="H23" s="2">
        <f>SUM(H16:H22)</f>
        <v>2755476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4699-E6C9-4388-954B-A84B0837E50B}">
  <dimension ref="A12:L41"/>
  <sheetViews>
    <sheetView zoomScale="87" zoomScaleNormal="87" workbookViewId="0">
      <selection activeCell="G18" sqref="G18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2" t="s">
        <v>69</v>
      </c>
      <c r="B12" s="32"/>
      <c r="C12" s="32"/>
      <c r="D12" s="32"/>
      <c r="E12" s="32"/>
      <c r="F12" s="32"/>
      <c r="G12" s="32"/>
      <c r="H12" s="32"/>
      <c r="I12" s="32"/>
    </row>
    <row r="13" spans="1:9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195850</v>
      </c>
      <c r="H16" s="12">
        <f>E16-G16</f>
        <v>208350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250161</v>
      </c>
      <c r="H17" s="12">
        <f t="shared" ref="H17:H22" si="0">+E17-G17</f>
        <v>125079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25200</v>
      </c>
      <c r="H18" s="12">
        <f t="shared" si="0"/>
        <v>64800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40000</v>
      </c>
      <c r="H20" s="12">
        <f t="shared" si="0"/>
        <v>80000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9440</v>
      </c>
      <c r="H21" s="12">
        <f t="shared" si="0"/>
        <v>28320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674444</v>
      </c>
      <c r="H22" s="12">
        <f t="shared" si="0"/>
        <v>1975456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1270095</v>
      </c>
      <c r="H23" s="2">
        <f>SUM(H16:H22)</f>
        <v>2707005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3AA7-72F0-441B-8276-7288884EC1F0}">
  <dimension ref="A12:L41"/>
  <sheetViews>
    <sheetView topLeftCell="A10" zoomScale="87" zoomScaleNormal="87" workbookViewId="0">
      <selection activeCell="K20" sqref="K20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2" t="s">
        <v>70</v>
      </c>
      <c r="B12" s="32"/>
      <c r="C12" s="32"/>
      <c r="D12" s="32"/>
      <c r="E12" s="32"/>
      <c r="F12" s="32"/>
      <c r="G12" s="32"/>
      <c r="H12" s="32"/>
      <c r="I12" s="32"/>
    </row>
    <row r="13" spans="1:9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246375</v>
      </c>
      <c r="H16" s="12">
        <f>E16-G16</f>
        <v>157825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281431</v>
      </c>
      <c r="H17" s="12">
        <f t="shared" ref="H17:H22" si="0">+E17-G17</f>
        <v>93809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28800</v>
      </c>
      <c r="H18" s="12">
        <f t="shared" si="0"/>
        <v>61200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50000</v>
      </c>
      <c r="H20" s="12">
        <f t="shared" si="0"/>
        <v>70000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9440</v>
      </c>
      <c r="H21" s="12">
        <f t="shared" si="0"/>
        <v>28320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674444</v>
      </c>
      <c r="H22" s="12">
        <f t="shared" si="0"/>
        <v>1975456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1365490</v>
      </c>
      <c r="H23" s="2">
        <f>SUM(H16:H22)</f>
        <v>2611610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D5C125-C36D-41F0-BFE7-94E3EF345425}"/>
</file>

<file path=customXml/itemProps2.xml><?xml version="1.0" encoding="utf-8"?>
<ds:datastoreItem xmlns:ds="http://schemas.openxmlformats.org/officeDocument/2006/customXml" ds:itemID="{B90EC59A-2415-4D30-9FA7-1DBD4120AD7D}"/>
</file>

<file path=customXml/itemProps3.xml><?xml version="1.0" encoding="utf-8"?>
<ds:datastoreItem xmlns:ds="http://schemas.openxmlformats.org/officeDocument/2006/customXml" ds:itemID="{9C6140DE-D1A8-4411-B1ED-C5B88AD85D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AGOSTO</vt:lpstr>
      <vt:lpstr>SEPTIEMBRE</vt:lpstr>
      <vt:lpstr>OCTUBRE</vt:lpstr>
      <vt:lpstr>NOVIEMBRE</vt:lpstr>
      <vt:lpstr>ENERO 2023</vt:lpstr>
      <vt:lpstr>marzo 2023</vt:lpstr>
      <vt:lpstr>ABRIL</vt:lpstr>
      <vt:lpstr>MAYO 2023</vt:lpstr>
      <vt:lpstr>JUNIO 2023</vt:lpstr>
      <vt:lpstr>JULIO 2023</vt:lpstr>
      <vt:lpstr>AGOSTO 2023</vt:lpstr>
      <vt:lpstr>SEPTIEMBRE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UASD</vt:lpstr>
      <vt:lpstr>AGOSTO 2024</vt:lpstr>
      <vt:lpstr>GOBERNACIÓN</vt:lpstr>
      <vt:lpstr>LAGARES 2024</vt:lpstr>
      <vt:lpstr>AGUA PLANETA AZUL</vt:lpstr>
      <vt:lpstr>SEPTIEMBRE 2024</vt:lpstr>
      <vt:lpstr>SANTIAGO</vt:lpstr>
      <vt:lpstr>ECO PETROLEO</vt:lpstr>
      <vt:lpstr>OCTUBRE 2024</vt:lpstr>
      <vt:lpstr>NOVIEMBRE 2024</vt:lpstr>
      <vt:lpstr>DICIEMBRE 2024</vt:lpstr>
      <vt:lpstr>MUNDO PRÉSTAMOS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Rhina Yomira Peña Bello</cp:lastModifiedBy>
  <cp:revision/>
  <cp:lastPrinted>2025-01-08T18:27:54Z</cp:lastPrinted>
  <dcterms:created xsi:type="dcterms:W3CDTF">2021-12-06T11:44:16Z</dcterms:created>
  <dcterms:modified xsi:type="dcterms:W3CDTF">2025-01-08T19:13:54Z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