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1E4B0B02-62C6-46D2-9857-8A8C5D13BDB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I9" i="3"/>
  <c r="B25" i="3"/>
  <c r="E9" i="3"/>
  <c r="B73" i="2"/>
  <c r="C25" i="3"/>
  <c r="P11" i="3" l="1"/>
  <c r="C15" i="3"/>
  <c r="C9" i="3"/>
  <c r="M15" i="3"/>
  <c r="J15" i="3"/>
  <c r="Q14" i="3" s="1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C73" i="3"/>
  <c r="C89" i="3" s="1"/>
  <c r="P14" i="3"/>
  <c r="P16" i="3"/>
  <c r="N9" i="3"/>
  <c r="O9" i="3"/>
  <c r="B73" i="3" l="1"/>
  <c r="B89" i="3" s="1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73" i="3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73" i="3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C73" i="2" l="1"/>
  <c r="C87" i="2"/>
  <c r="B87" i="2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<sst xmlns="http://schemas.openxmlformats.org/spreadsheetml/2006/main" count="215" uniqueCount="127">
  <si>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</si>
  <si>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</si>
  <si>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</si>
  <si>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</si>
  <si>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</si>
  <si>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</si>
  <si>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</si>
  <si>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</si>
  <si>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</si>
  <si>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</si>
  <si>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</si>
  <si>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</si>
  <si>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</si>
  <si>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</si>
  <si>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</si>
  <si>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</si>
  <si>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</si>
  <si>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</si>
  <si>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</si>
  <si>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</si>
  <si>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</si>
  <si>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</si>
  <si>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</si>
  <si>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</si>
  <si>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</si>
  <si>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</si>
  <si>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</si>
  <si>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</si>
  <si>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</si>
  <si>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</si>
  <si>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</si>
  <si>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</si>
  <si>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</si>
  <si>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</si>
  <si>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</si>
  <si>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</si>
  <si>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</si>
  <si>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</si>
  <si>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</si>
  <si>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</si>
  <si>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</si>
  <si>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</si>
  <si>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</si>
  <si>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</si>
  <si>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</si>
  <si>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</si>
  <si>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</si>
  <si>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</si>
  <si>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</si>
  <si>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</si>
  <si>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</si>
  <si>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</si>
  <si>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</si>
  <si>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</si>
  <si>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</si>
  <si>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</si>
  <si>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</si>
  <si>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</si>
  <si>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</si>
  <si>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</si>
  <si>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</si>
  <si>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</si>
  <si>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</si>
  <si>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</si>
  <si>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</si>
  <si>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</si>
  <si>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</si>
  <si>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</si>
  <si>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</si>
  <si>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</si>
  <si>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</si>
  <si>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</si>
  <si>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</si>
  <si>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</si>
  <si>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</si>
  <si>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</si>
  <si>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</si>
  <si>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</si>
  <si>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</si>
  <si>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</si>
  <si>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</si>
  <si>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</si>
  <si>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</si>
  <si>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</si>
  <si>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</si>
  <si>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</si>
  <si>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</si>
  <si>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</si>
  <si>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</si>
  <si>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</si>
  <si>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</si>
  <si>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</si>
  <si>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</si>
  <si>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</si>
  <si>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</si>
  <si>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</si>
  <si>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</si>
  <si>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</si>
  <si>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</si>
  <si>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</si>
  <si>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</si>
  <si>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</si>
  <si>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</si>
  <si>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</si>
  <si>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</si>
  <si>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</si>
  <si>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</si>
  <si>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</si>
  <si>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</si>
  <si>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</si>
  <si>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</si>
  <si>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</si>
  <si>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</si>
  <si>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</si>
  <si>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</si>
  <si>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</si>
  <si>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</si>
  <si>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</si>
  <si>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</si>
  <si>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</si>
  <si>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</si>
  <si>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2024</t>
  </si>
  <si>
    <t>AñO 2024</t>
  </si>
  <si>
    <t>Sra. Catalina Feliz</t>
  </si>
  <si>
    <t>La  diferencia  de  RD$61,131,715.40  entre el presupuesto inicial y el vigente se debe a un reformulado para pago de maestria a la UASD,  aprobado por la DIGEPRES.-</t>
  </si>
  <si>
    <r>
      <t xml:space="preserve">Fecha de registro:    </t>
    </r>
    <r>
      <rPr>
        <sz val="11"/>
        <color rgb="FFFF0000"/>
        <rFont val="Calibri"/>
        <family val="2"/>
        <scheme val="minor"/>
      </rPr>
      <t xml:space="preserve"> H</t>
    </r>
    <r>
      <rPr>
        <sz val="11"/>
        <color rgb="FFC00000"/>
        <rFont val="Calibri"/>
        <family val="2"/>
        <scheme val="minor"/>
      </rPr>
      <t>asta el 10 de Septiembre  del 2024</t>
    </r>
  </si>
  <si>
    <r>
      <t>Fecha de imputación:</t>
    </r>
    <r>
      <rPr>
        <sz val="11"/>
        <color rgb="FFFF0000"/>
        <rFont val="Calibri"/>
        <family val="2"/>
        <scheme val="minor"/>
      </rPr>
      <t xml:space="preserve">  H</t>
    </r>
    <r>
      <rPr>
        <sz val="11"/>
        <color rgb="FFC00000"/>
        <rFont val="Calibri"/>
        <family val="2"/>
        <scheme val="minor"/>
      </rPr>
      <t>asta el 31 de Agosto del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</si>
</sst>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0" fillId="0" borderId="0" xfId="1" applyFont="1" applyFill="1" applyAlignment="1">
      <alignment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2"/>
  <sheetViews>
    <sheetView showGridLines="0" topLeftCell="A69" zoomScaleNormal="100" workbookViewId="0">
      <selection activeCell="A111" sqref="A111:G111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  <col min="28" max="28" width="11.28515625" bestFit="1" customWidth="1"/>
    <col min="29" max="30" width="15.140625" bestFit="1" customWidth="1"/>
  </cols>
  <sheetData>
    <row r="1" spans="1:14" ht="18.75" x14ac:dyDescent="0.3">
      <c r="A1" s="56" t="s">
        <v>0</v>
      </c>
      <c r="B1" s="56"/>
      <c r="C1" s="56"/>
    </row>
    <row r="2" spans="1:14" ht="18.75" x14ac:dyDescent="0.3">
      <c r="A2" s="56" t="s">
        <v>1</v>
      </c>
      <c r="B2" s="56"/>
      <c r="C2" s="56"/>
    </row>
    <row r="3" spans="1:14" ht="18.75" x14ac:dyDescent="0.3">
      <c r="A3" s="63" t="s">
        <v>2</v>
      </c>
      <c r="B3" s="63"/>
      <c r="C3" s="63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.75" x14ac:dyDescent="0.3">
      <c r="A4" s="63" t="s">
        <v>122</v>
      </c>
      <c r="B4" s="63"/>
      <c r="C4" s="63"/>
      <c r="D4" s="6" t="s">
        <v>3</v>
      </c>
    </row>
    <row r="5" spans="1:14" x14ac:dyDescent="0.25">
      <c r="A5" s="62" t="s">
        <v>4</v>
      </c>
      <c r="B5" s="62"/>
      <c r="C5" s="62"/>
      <c r="D5" s="11" t="s">
        <v>5</v>
      </c>
    </row>
    <row r="6" spans="1:14" x14ac:dyDescent="0.25">
      <c r="A6" s="48"/>
      <c r="B6" s="48"/>
      <c r="C6" s="48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171541274.73000002</v>
      </c>
    </row>
    <row r="10" spans="1:14" x14ac:dyDescent="0.25">
      <c r="A10" s="5" t="s">
        <v>11</v>
      </c>
      <c r="B10" s="17">
        <v>116064251</v>
      </c>
      <c r="C10" s="39">
        <v>130776765.40000001</v>
      </c>
    </row>
    <row r="11" spans="1:14" x14ac:dyDescent="0.25">
      <c r="A11" s="5" t="s">
        <v>12</v>
      </c>
      <c r="B11" s="17">
        <v>18980890</v>
      </c>
      <c r="C11" s="41">
        <v>23299609</v>
      </c>
    </row>
    <row r="12" spans="1:14" x14ac:dyDescent="0.25">
      <c r="A12" s="5" t="s">
        <v>13</v>
      </c>
      <c r="B12" s="17"/>
      <c r="C12" s="41"/>
    </row>
    <row r="13" spans="1:14" x14ac:dyDescent="0.25">
      <c r="A13" s="5" t="s">
        <v>14</v>
      </c>
      <c r="B13" s="17"/>
      <c r="C13" s="41"/>
    </row>
    <row r="14" spans="1:14" x14ac:dyDescent="0.25">
      <c r="A14" s="5" t="s">
        <v>15</v>
      </c>
      <c r="B14" s="17">
        <v>16598073</v>
      </c>
      <c r="C14" s="41">
        <v>17464900.329999998</v>
      </c>
    </row>
    <row r="15" spans="1:14" x14ac:dyDescent="0.25">
      <c r="A15" s="2" t="s">
        <v>16</v>
      </c>
      <c r="B15" s="13">
        <f>SUM(B16:B24)</f>
        <v>57061821</v>
      </c>
      <c r="C15" s="13">
        <f>SUM(C16:C24)</f>
        <v>43388630</v>
      </c>
    </row>
    <row r="16" spans="1:14" x14ac:dyDescent="0.25">
      <c r="A16" s="5" t="s">
        <v>17</v>
      </c>
      <c r="B16" s="17">
        <v>14901235</v>
      </c>
      <c r="C16" s="41">
        <v>12496235</v>
      </c>
    </row>
    <row r="17" spans="1:28" x14ac:dyDescent="0.25">
      <c r="A17" s="5" t="s">
        <v>18</v>
      </c>
      <c r="B17" s="17">
        <v>746000</v>
      </c>
      <c r="C17" s="41">
        <v>246000</v>
      </c>
    </row>
    <row r="18" spans="1:28" x14ac:dyDescent="0.25">
      <c r="A18" s="5" t="s">
        <v>19</v>
      </c>
      <c r="B18" s="17">
        <v>800000</v>
      </c>
      <c r="C18" s="41">
        <v>1650000</v>
      </c>
    </row>
    <row r="19" spans="1:28" ht="18" customHeight="1" x14ac:dyDescent="0.25">
      <c r="A19" s="5" t="s">
        <v>20</v>
      </c>
      <c r="B19" s="17">
        <v>120000</v>
      </c>
      <c r="C19" s="41">
        <v>100000</v>
      </c>
      <c r="AB19" s="16"/>
    </row>
    <row r="20" spans="1:28" x14ac:dyDescent="0.25">
      <c r="A20" s="5" t="s">
        <v>21</v>
      </c>
      <c r="B20" s="17">
        <v>6112537</v>
      </c>
      <c r="C20" s="41">
        <v>5175089</v>
      </c>
    </row>
    <row r="21" spans="1:28" x14ac:dyDescent="0.25">
      <c r="A21" s="5" t="s">
        <v>22</v>
      </c>
      <c r="B21" s="17">
        <v>12846000</v>
      </c>
      <c r="C21" s="41">
        <v>1707520</v>
      </c>
    </row>
    <row r="22" spans="1:28" x14ac:dyDescent="0.25">
      <c r="A22" s="5" t="s">
        <v>23</v>
      </c>
      <c r="B22" s="17">
        <v>12314720</v>
      </c>
      <c r="C22" s="41">
        <v>7150720</v>
      </c>
    </row>
    <row r="23" spans="1:28" x14ac:dyDescent="0.25">
      <c r="A23" s="5" t="s">
        <v>24</v>
      </c>
      <c r="B23" s="17">
        <v>7871329</v>
      </c>
      <c r="C23" s="41">
        <v>12743066</v>
      </c>
    </row>
    <row r="24" spans="1:28" x14ac:dyDescent="0.25">
      <c r="A24" s="5" t="s">
        <v>25</v>
      </c>
      <c r="B24" s="17">
        <v>1350000</v>
      </c>
      <c r="C24" s="41">
        <v>2120000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8" x14ac:dyDescent="0.25">
      <c r="A25" s="2" t="s">
        <v>26</v>
      </c>
      <c r="B25" s="13">
        <f>SUM(B26:B34)</f>
        <v>7172253</v>
      </c>
      <c r="C25" s="13">
        <f>SUM(C26:C34)</f>
        <v>7361853</v>
      </c>
    </row>
    <row r="26" spans="1:28" x14ac:dyDescent="0.25">
      <c r="A26" s="5" t="s">
        <v>27</v>
      </c>
      <c r="B26" s="17">
        <v>366253</v>
      </c>
      <c r="C26" s="41">
        <v>366253</v>
      </c>
    </row>
    <row r="27" spans="1:28" x14ac:dyDescent="0.25">
      <c r="A27" s="5" t="s">
        <v>28</v>
      </c>
      <c r="B27" s="17">
        <v>424000</v>
      </c>
      <c r="C27" s="41">
        <v>350000</v>
      </c>
    </row>
    <row r="28" spans="1:28" x14ac:dyDescent="0.25">
      <c r="A28" s="5" t="s">
        <v>29</v>
      </c>
      <c r="B28" s="17">
        <v>190000</v>
      </c>
      <c r="C28" s="41">
        <v>290000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8" x14ac:dyDescent="0.25">
      <c r="A29" s="5" t="s">
        <v>30</v>
      </c>
      <c r="B29" s="17">
        <v>100000</v>
      </c>
      <c r="C29" s="41">
        <v>100000</v>
      </c>
    </row>
    <row r="30" spans="1:28" x14ac:dyDescent="0.25">
      <c r="A30" s="5" t="s">
        <v>31</v>
      </c>
      <c r="B30" s="17">
        <v>550000</v>
      </c>
      <c r="C30" s="41">
        <v>350000</v>
      </c>
    </row>
    <row r="31" spans="1:28" x14ac:dyDescent="0.25">
      <c r="A31" s="5" t="s">
        <v>32</v>
      </c>
      <c r="B31" s="17"/>
      <c r="C31" s="41">
        <v>30000</v>
      </c>
    </row>
    <row r="32" spans="1:28" x14ac:dyDescent="0.25">
      <c r="A32" s="5" t="s">
        <v>33</v>
      </c>
      <c r="B32" s="17">
        <v>4604000</v>
      </c>
      <c r="C32" s="41">
        <v>4604000</v>
      </c>
    </row>
    <row r="33" spans="1:22" x14ac:dyDescent="0.25">
      <c r="A33" s="5" t="s">
        <v>34</v>
      </c>
      <c r="B33" s="17"/>
      <c r="C33" s="41"/>
    </row>
    <row r="34" spans="1:22" x14ac:dyDescent="0.25">
      <c r="A34" s="5" t="s">
        <v>35</v>
      </c>
      <c r="B34" s="17">
        <v>938000</v>
      </c>
      <c r="C34" s="41">
        <v>1271600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2000000</v>
      </c>
      <c r="C35" s="13">
        <f>SUM(C36:C50)</f>
        <v>70436000</v>
      </c>
    </row>
    <row r="36" spans="1:22" x14ac:dyDescent="0.25">
      <c r="A36" s="5" t="s">
        <v>37</v>
      </c>
      <c r="B36" s="17">
        <v>2000000</v>
      </c>
      <c r="C36" s="41">
        <v>70436000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16728938</v>
      </c>
      <c r="C51" s="13">
        <f>SUM(C52:C60)</f>
        <v>3010183.67</v>
      </c>
    </row>
    <row r="52" spans="1:24" x14ac:dyDescent="0.25">
      <c r="A52" s="5" t="s">
        <v>53</v>
      </c>
      <c r="B52" s="17">
        <v>15086972</v>
      </c>
      <c r="C52" s="41">
        <v>427217.67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>
        <v>1641966</v>
      </c>
      <c r="C53" s="41">
        <v>783966</v>
      </c>
    </row>
    <row r="54" spans="1:24" x14ac:dyDescent="0.25">
      <c r="A54" s="5" t="s">
        <v>55</v>
      </c>
      <c r="B54" s="17"/>
      <c r="C54" s="41"/>
    </row>
    <row r="55" spans="1:24" x14ac:dyDescent="0.25">
      <c r="A55" s="5" t="s">
        <v>56</v>
      </c>
      <c r="B55" s="17"/>
      <c r="C55" s="41"/>
    </row>
    <row r="56" spans="1:24" x14ac:dyDescent="0.25">
      <c r="A56" s="5" t="s">
        <v>57</v>
      </c>
      <c r="B56" s="17"/>
      <c r="C56" s="41">
        <v>99000</v>
      </c>
    </row>
    <row r="57" spans="1:24" x14ac:dyDescent="0.25">
      <c r="A57" s="5" t="s">
        <v>58</v>
      </c>
      <c r="B57" s="17"/>
      <c r="C57" s="41"/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41"/>
    </row>
    <row r="59" spans="1:24" x14ac:dyDescent="0.25">
      <c r="A59" s="5" t="s">
        <v>60</v>
      </c>
      <c r="B59" s="17"/>
      <c r="C59" s="41">
        <v>1700000</v>
      </c>
      <c r="X59" s="16"/>
    </row>
    <row r="60" spans="1:24" x14ac:dyDescent="0.25">
      <c r="A60" s="5" t="s">
        <v>61</v>
      </c>
      <c r="B60" s="17"/>
      <c r="C60" s="41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49" t="s">
        <v>74</v>
      </c>
      <c r="B73" s="19">
        <f>B9+B15+B25+B35+B51</f>
        <v>234606226</v>
      </c>
      <c r="C73" s="19">
        <f>C9+C15+C25+C35+C51</f>
        <v>295737941.40000004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75</v>
      </c>
      <c r="B76" s="26">
        <v>0</v>
      </c>
      <c r="C76" s="27">
        <v>0</v>
      </c>
    </row>
    <row r="77" spans="1:3" x14ac:dyDescent="0.25">
      <c r="A77" s="2" t="s">
        <v>76</v>
      </c>
      <c r="B77" s="26">
        <v>0</v>
      </c>
      <c r="C77" s="27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3" x14ac:dyDescent="0.25">
      <c r="A81" s="5" t="s">
        <v>80</v>
      </c>
      <c r="B81" s="17"/>
      <c r="C81" s="14"/>
    </row>
    <row r="82" spans="1:3" x14ac:dyDescent="0.25">
      <c r="A82" s="5" t="s">
        <v>81</v>
      </c>
      <c r="B82" s="17"/>
      <c r="C82" s="14"/>
    </row>
    <row r="83" spans="1:3" x14ac:dyDescent="0.25">
      <c r="A83" s="2" t="s">
        <v>82</v>
      </c>
      <c r="B83" s="13">
        <v>0</v>
      </c>
      <c r="C83" s="14">
        <v>0</v>
      </c>
    </row>
    <row r="84" spans="1:3" x14ac:dyDescent="0.25">
      <c r="A84" s="5" t="s">
        <v>83</v>
      </c>
      <c r="B84" s="17"/>
      <c r="C84" s="14"/>
    </row>
    <row r="85" spans="1:3" x14ac:dyDescent="0.25">
      <c r="A85" s="7" t="s">
        <v>84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85</v>
      </c>
      <c r="B87" s="19">
        <f>SUM(B9+B15+B25+B35+B51)</f>
        <v>234606226</v>
      </c>
      <c r="C87" s="19">
        <f>SUM(C9+C15+C25+C35+C51)</f>
        <v>295737941.40000004</v>
      </c>
    </row>
    <row r="88" spans="1:3" x14ac:dyDescent="0.25">
      <c r="A88" t="s">
        <v>86</v>
      </c>
      <c r="B88" s="14" t="s">
        <v>87</v>
      </c>
      <c r="C88" s="14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21" t="s">
        <v>118</v>
      </c>
      <c r="B95" s="21" t="s">
        <v>123</v>
      </c>
    </row>
    <row r="96" spans="1:3" x14ac:dyDescent="0.25">
      <c r="A96" t="s">
        <v>113</v>
      </c>
      <c r="B96" t="s">
        <v>92</v>
      </c>
    </row>
    <row r="98" spans="1:30" x14ac:dyDescent="0.25">
      <c r="A98" s="57" t="s">
        <v>93</v>
      </c>
      <c r="B98" s="57"/>
      <c r="C98" s="57"/>
      <c r="AD98" s="14"/>
    </row>
    <row r="99" spans="1:30" x14ac:dyDescent="0.25">
      <c r="A99" s="31"/>
      <c r="B99" s="31"/>
      <c r="C99" s="31"/>
    </row>
    <row r="100" spans="1:30" x14ac:dyDescent="0.25">
      <c r="A100" s="31"/>
      <c r="B100" s="50"/>
      <c r="C100" s="31"/>
    </row>
    <row r="101" spans="1:30" x14ac:dyDescent="0.25">
      <c r="A101" s="28"/>
      <c r="B101" s="28"/>
      <c r="C101" s="28"/>
      <c r="AC101" s="14"/>
    </row>
    <row r="102" spans="1:30" x14ac:dyDescent="0.25">
      <c r="A102" s="25" t="s">
        <v>94</v>
      </c>
      <c r="B102" s="25"/>
      <c r="C102" s="25"/>
    </row>
    <row r="103" spans="1:30" x14ac:dyDescent="0.25">
      <c r="A103" s="58" t="s">
        <v>115</v>
      </c>
      <c r="B103" s="58"/>
      <c r="C103" s="58"/>
    </row>
    <row r="104" spans="1:30" x14ac:dyDescent="0.25">
      <c r="A104" s="57" t="s">
        <v>116</v>
      </c>
      <c r="B104" s="57"/>
      <c r="C104" s="57"/>
      <c r="AD104" s="16"/>
    </row>
    <row r="106" spans="1:30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</row>
    <row r="108" spans="1:30" s="66" customFormat="1" x14ac:dyDescent="0.25">
      <c r="A108" s="66" t="s">
        <v>124</v>
      </c>
    </row>
    <row r="109" spans="1:30" ht="18.75" x14ac:dyDescent="0.3">
      <c r="A109" s="52"/>
      <c r="B109" s="52"/>
      <c r="C109" s="52"/>
      <c r="D109" s="52"/>
      <c r="E109" s="52"/>
      <c r="F109" s="52"/>
      <c r="G109" s="52"/>
    </row>
    <row r="110" spans="1:30" ht="15.75" x14ac:dyDescent="0.25">
      <c r="A110" s="60"/>
      <c r="B110" s="60"/>
      <c r="C110" s="60"/>
      <c r="D110" s="60"/>
      <c r="E110" s="60"/>
      <c r="F110" s="60"/>
      <c r="G110" s="60"/>
    </row>
    <row r="111" spans="1:30" x14ac:dyDescent="0.25">
      <c r="A111" s="61"/>
      <c r="B111" s="61"/>
      <c r="C111" s="61"/>
      <c r="D111" s="61"/>
      <c r="E111" s="61"/>
      <c r="F111" s="61"/>
      <c r="G111" s="61"/>
    </row>
    <row r="112" spans="1:30" x14ac:dyDescent="0.25">
      <c r="A112" s="61"/>
      <c r="B112" s="61"/>
      <c r="C112" s="61"/>
      <c r="D112" s="61"/>
      <c r="E112" s="61"/>
      <c r="F112" s="61"/>
      <c r="G112" s="61"/>
    </row>
  </sheetData>
  <mergeCells count="15">
    <mergeCell ref="A110:G110"/>
    <mergeCell ref="A111:G111"/>
    <mergeCell ref="A112:G112"/>
    <mergeCell ref="A1:C1"/>
    <mergeCell ref="A2:C2"/>
    <mergeCell ref="A5:C5"/>
    <mergeCell ref="A3:C3"/>
    <mergeCell ref="A4:C4"/>
    <mergeCell ref="J3:L3"/>
    <mergeCell ref="M3:N3"/>
    <mergeCell ref="A98:C98"/>
    <mergeCell ref="A103:C103"/>
    <mergeCell ref="A104:C104"/>
    <mergeCell ref="D3:F3"/>
    <mergeCell ref="G3:I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4"/>
  <sheetViews>
    <sheetView showGridLines="0" tabSelected="1" topLeftCell="A72" zoomScale="75" zoomScaleNormal="75" workbookViewId="0">
      <selection activeCell="B99" sqref="B99"/>
    </sheetView>
  </sheetViews>
  <sheetFormatPr baseColWidth="10" defaultColWidth="9.140625" defaultRowHeight="15" x14ac:dyDescent="0.25"/>
  <cols>
    <col min="1" max="1" width="39.28515625" customWidth="1"/>
    <col min="2" max="2" width="20.140625" customWidth="1"/>
    <col min="3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19" width="6" bestFit="1" customWidth="1"/>
    <col min="20" max="20" width="9.28515625" bestFit="1" customWidth="1"/>
    <col min="21" max="24" width="6" bestFit="1" customWidth="1"/>
    <col min="25" max="25" width="12.7109375" bestFit="1" customWidth="1"/>
    <col min="26" max="26" width="6" bestFit="1" customWidth="1"/>
    <col min="27" max="28" width="7" bestFit="1" customWidth="1"/>
  </cols>
  <sheetData>
    <row r="1" spans="1:28" ht="18.75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"/>
    </row>
    <row r="2" spans="1:28" ht="18.75" customHeight="1" x14ac:dyDescent="0.3">
      <c r="A2" s="64" t="s">
        <v>95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"/>
    </row>
    <row r="3" spans="1:28" ht="15.75" customHeight="1" x14ac:dyDescent="0.25">
      <c r="A3" s="63" t="s">
        <v>96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11"/>
    </row>
    <row r="4" spans="1:28" ht="15.75" x14ac:dyDescent="0.25">
      <c r="A4" s="63" t="s">
        <v>121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1"/>
    </row>
    <row r="5" spans="1:28" x14ac:dyDescent="0.25">
      <c r="A5" s="62" t="s">
        <v>97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119</v>
      </c>
      <c r="C7" s="10" t="s">
        <v>120</v>
      </c>
      <c r="D7" s="10" t="s">
        <v>98</v>
      </c>
      <c r="E7" s="10" t="s">
        <v>99</v>
      </c>
      <c r="F7" s="10" t="s">
        <v>100</v>
      </c>
      <c r="G7" s="10" t="s">
        <v>101</v>
      </c>
      <c r="H7" s="10" t="s">
        <v>102</v>
      </c>
      <c r="I7" s="10" t="s">
        <v>103</v>
      </c>
      <c r="J7" s="10" t="s">
        <v>104</v>
      </c>
      <c r="K7" s="10" t="s">
        <v>105</v>
      </c>
      <c r="L7" s="10" t="s">
        <v>106</v>
      </c>
      <c r="M7" s="10" t="s">
        <v>107</v>
      </c>
      <c r="N7" s="10" t="s">
        <v>108</v>
      </c>
      <c r="O7" s="10" t="s">
        <v>109</v>
      </c>
      <c r="P7" s="10" t="s">
        <v>110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171541274.73000002</v>
      </c>
      <c r="D9" s="13">
        <f>SUM(D10:D14)</f>
        <v>9341778.5899999999</v>
      </c>
      <c r="E9" s="13">
        <f>SUM(E10:E14)</f>
        <v>9181038.2899999991</v>
      </c>
      <c r="F9" s="13">
        <f t="shared" ref="F9:I9" si="0">SUM(F10:F14)</f>
        <v>9469291</v>
      </c>
      <c r="G9" s="13">
        <f t="shared" si="0"/>
        <v>19157699.789999999</v>
      </c>
      <c r="H9" s="13">
        <f t="shared" si="0"/>
        <v>13310508.73</v>
      </c>
      <c r="I9" s="13">
        <f t="shared" si="0"/>
        <v>11752162.6</v>
      </c>
      <c r="J9" s="13">
        <f>SUM(J10:J14)</f>
        <v>11575281.960000001</v>
      </c>
      <c r="K9" s="13">
        <f t="shared" ref="K9:O9" si="1">+K10+K11+K12+K13+K14</f>
        <v>14865417.34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98653178.300000012</v>
      </c>
      <c r="S9" s="15"/>
    </row>
    <row r="10" spans="1:28" s="21" customFormat="1" x14ac:dyDescent="0.25">
      <c r="A10" s="43" t="s">
        <v>11</v>
      </c>
      <c r="B10" s="39">
        <v>116064251</v>
      </c>
      <c r="C10" s="39">
        <v>130776765.40000001</v>
      </c>
      <c r="D10" s="13">
        <v>7905898.3399999999</v>
      </c>
      <c r="E10" s="13">
        <v>7757100</v>
      </c>
      <c r="F10" s="13">
        <v>8048900</v>
      </c>
      <c r="G10" s="44">
        <v>10360082.83</v>
      </c>
      <c r="H10" s="44">
        <v>10881450</v>
      </c>
      <c r="I10" s="44">
        <v>9842315.7799999993</v>
      </c>
      <c r="J10" s="44">
        <v>9670886.6699999999</v>
      </c>
      <c r="K10" s="44">
        <v>12543663.32</v>
      </c>
      <c r="L10" s="44"/>
      <c r="M10" s="44"/>
      <c r="N10" s="44"/>
      <c r="O10" s="13"/>
      <c r="P10" s="13">
        <f t="shared" ref="P10:P73" si="2">SUM(D10:O10)</f>
        <v>77010296.939999998</v>
      </c>
    </row>
    <row r="11" spans="1:28" x14ac:dyDescent="0.25">
      <c r="A11" s="5" t="s">
        <v>12</v>
      </c>
      <c r="B11" s="41">
        <v>18980890</v>
      </c>
      <c r="C11" s="41">
        <v>23299609</v>
      </c>
      <c r="D11" s="17">
        <v>248000</v>
      </c>
      <c r="E11" s="17">
        <v>248000</v>
      </c>
      <c r="F11" s="14">
        <v>248000</v>
      </c>
      <c r="G11" s="14">
        <v>7239599.9699999997</v>
      </c>
      <c r="H11" s="14">
        <v>801083.33</v>
      </c>
      <c r="I11" s="14">
        <v>438000</v>
      </c>
      <c r="J11" s="14">
        <v>438000</v>
      </c>
      <c r="K11" s="14">
        <v>441000</v>
      </c>
      <c r="L11" s="14"/>
      <c r="M11" s="14"/>
      <c r="N11" s="14"/>
      <c r="O11" s="13"/>
      <c r="P11" s="42">
        <f t="shared" si="2"/>
        <v>10101683.299999999</v>
      </c>
    </row>
    <row r="12" spans="1:28" ht="30" x14ac:dyDescent="0.25">
      <c r="A12" s="5" t="s">
        <v>13</v>
      </c>
      <c r="B12" s="41"/>
      <c r="C12" s="41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1"/>
      <c r="C13" s="41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1">
        <v>16598073</v>
      </c>
      <c r="C14" s="41">
        <v>17464900.329999998</v>
      </c>
      <c r="D14" s="17">
        <v>1187880.25</v>
      </c>
      <c r="E14" s="17">
        <v>1175938.29</v>
      </c>
      <c r="F14" s="17">
        <v>1172391</v>
      </c>
      <c r="G14" s="17">
        <v>1558016.99</v>
      </c>
      <c r="H14" s="17">
        <v>1627975.4</v>
      </c>
      <c r="I14" s="17">
        <v>1471846.82</v>
      </c>
      <c r="J14" s="17">
        <v>1466395.29</v>
      </c>
      <c r="K14" s="17">
        <v>1880754.02</v>
      </c>
      <c r="L14" s="17"/>
      <c r="M14" s="17"/>
      <c r="N14" s="17"/>
      <c r="O14" s="17"/>
      <c r="P14" s="42">
        <f t="shared" si="2"/>
        <v>11541198.059999999</v>
      </c>
      <c r="Q14" s="16">
        <f>2290779.72-J15</f>
        <v>0</v>
      </c>
    </row>
    <row r="15" spans="1:28" x14ac:dyDescent="0.25">
      <c r="A15" s="2" t="s">
        <v>16</v>
      </c>
      <c r="B15" s="39">
        <f>B16+B17+B18+B19+B20+B21+B22+B23+B24</f>
        <v>57061821</v>
      </c>
      <c r="C15" s="39">
        <f>C16+C17+C18+C19+C20+C21+C22+C23+C24</f>
        <v>43388630</v>
      </c>
      <c r="D15" s="13">
        <f>SUM(D16:D24)</f>
        <v>378326.1</v>
      </c>
      <c r="E15" s="13">
        <f t="shared" ref="E15" si="3">SUM(E16:E24)</f>
        <v>1052416.03</v>
      </c>
      <c r="F15" s="13">
        <f>SUM(F16:F24)</f>
        <v>3272671.53</v>
      </c>
      <c r="G15" s="13">
        <f t="shared" ref="G15:J15" si="4">SUM(G16:G24)</f>
        <v>3038635.49</v>
      </c>
      <c r="H15" s="13">
        <f t="shared" si="4"/>
        <v>3176407.25</v>
      </c>
      <c r="I15" s="13">
        <f t="shared" si="4"/>
        <v>2792752.55</v>
      </c>
      <c r="J15" s="13">
        <f t="shared" si="4"/>
        <v>2290779.7199999997</v>
      </c>
      <c r="K15" s="13">
        <f t="shared" ref="K15:O15" si="5">SUM(K16:K24)</f>
        <v>3480847.63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19482836.299999997</v>
      </c>
    </row>
    <row r="16" spans="1:28" x14ac:dyDescent="0.25">
      <c r="A16" s="5" t="s">
        <v>17</v>
      </c>
      <c r="B16" s="41">
        <v>14901235</v>
      </c>
      <c r="C16" s="41">
        <v>12496235</v>
      </c>
      <c r="D16" s="13">
        <v>321850.09999999998</v>
      </c>
      <c r="E16" s="17">
        <v>718634.93</v>
      </c>
      <c r="F16" s="14">
        <v>864645.5</v>
      </c>
      <c r="G16" s="14">
        <v>818953.58</v>
      </c>
      <c r="H16" s="14">
        <v>830534.39</v>
      </c>
      <c r="I16" s="14">
        <v>1286735.7</v>
      </c>
      <c r="J16" s="14">
        <v>953093.92</v>
      </c>
      <c r="K16" s="14">
        <v>596985.61</v>
      </c>
      <c r="L16" s="17"/>
      <c r="M16" s="14"/>
      <c r="N16" s="14"/>
      <c r="O16" s="14"/>
      <c r="P16" s="42">
        <f t="shared" si="2"/>
        <v>6391433.7300000004</v>
      </c>
    </row>
    <row r="17" spans="1:25" ht="30" x14ac:dyDescent="0.25">
      <c r="A17" s="5" t="s">
        <v>18</v>
      </c>
      <c r="B17" s="41">
        <v>746000</v>
      </c>
      <c r="C17" s="41">
        <v>246000</v>
      </c>
      <c r="D17" s="13"/>
      <c r="E17" s="17"/>
      <c r="F17" s="14"/>
      <c r="G17" s="14"/>
      <c r="H17" s="14"/>
      <c r="I17" s="45">
        <v>55460</v>
      </c>
      <c r="J17" s="14"/>
      <c r="K17" s="14"/>
      <c r="L17" s="14"/>
      <c r="M17" s="14"/>
      <c r="N17" s="14"/>
      <c r="O17" s="14"/>
      <c r="P17" s="42">
        <f t="shared" si="2"/>
        <v>55460</v>
      </c>
    </row>
    <row r="18" spans="1:25" x14ac:dyDescent="0.25">
      <c r="A18" s="5" t="s">
        <v>19</v>
      </c>
      <c r="B18" s="41">
        <v>800000</v>
      </c>
      <c r="C18" s="41">
        <v>1650000</v>
      </c>
      <c r="D18" s="13"/>
      <c r="E18" s="17"/>
      <c r="F18" s="14"/>
      <c r="G18" s="14">
        <v>102666.24000000001</v>
      </c>
      <c r="H18" s="14">
        <v>182600</v>
      </c>
      <c r="I18" s="14">
        <v>56000</v>
      </c>
      <c r="J18" s="14"/>
      <c r="K18" s="14"/>
      <c r="L18" s="14"/>
      <c r="M18" s="14"/>
      <c r="N18" s="14"/>
      <c r="O18" s="14"/>
      <c r="P18" s="42">
        <f t="shared" si="2"/>
        <v>341266.24</v>
      </c>
    </row>
    <row r="19" spans="1:25" ht="18" customHeight="1" x14ac:dyDescent="0.25">
      <c r="A19" s="5" t="s">
        <v>20</v>
      </c>
      <c r="B19" s="41">
        <v>120000</v>
      </c>
      <c r="C19" s="41">
        <v>100000</v>
      </c>
      <c r="D19" s="13"/>
      <c r="E19" s="17"/>
      <c r="F19" s="14"/>
      <c r="G19" s="14">
        <v>49643.87</v>
      </c>
      <c r="H19" s="14"/>
      <c r="I19" s="14"/>
      <c r="J19" s="14"/>
      <c r="K19" s="14"/>
      <c r="L19" s="14"/>
      <c r="M19" s="14"/>
      <c r="N19" s="14"/>
      <c r="O19" s="14"/>
      <c r="P19" s="42">
        <f t="shared" si="2"/>
        <v>49643.87</v>
      </c>
    </row>
    <row r="20" spans="1:25" x14ac:dyDescent="0.25">
      <c r="A20" s="5" t="s">
        <v>21</v>
      </c>
      <c r="B20" s="41">
        <v>6112537</v>
      </c>
      <c r="C20" s="41">
        <v>5175089</v>
      </c>
      <c r="D20" s="42">
        <v>33866</v>
      </c>
      <c r="E20" s="17"/>
      <c r="F20" s="14">
        <v>67732</v>
      </c>
      <c r="G20" s="14">
        <v>178846.8</v>
      </c>
      <c r="H20" s="14">
        <v>33866</v>
      </c>
      <c r="I20" s="14">
        <v>573866</v>
      </c>
      <c r="J20" s="14">
        <v>427866</v>
      </c>
      <c r="K20" s="14">
        <v>943866</v>
      </c>
      <c r="L20" s="17"/>
      <c r="M20" s="14"/>
      <c r="N20" s="14"/>
      <c r="O20" s="14"/>
      <c r="P20" s="42">
        <f t="shared" si="2"/>
        <v>2259908.7999999998</v>
      </c>
    </row>
    <row r="21" spans="1:25" x14ac:dyDescent="0.25">
      <c r="A21" s="5" t="s">
        <v>22</v>
      </c>
      <c r="B21" s="41">
        <v>12846000</v>
      </c>
      <c r="C21" s="41">
        <v>1707520</v>
      </c>
      <c r="D21" s="42"/>
      <c r="E21" s="17">
        <v>88351.1</v>
      </c>
      <c r="F21" s="14">
        <v>88266.2</v>
      </c>
      <c r="G21" s="14">
        <v>88266.2</v>
      </c>
      <c r="H21" s="14">
        <v>681908.36</v>
      </c>
      <c r="I21" s="14">
        <v>88980.7</v>
      </c>
      <c r="J21" s="14"/>
      <c r="K21" s="14">
        <v>88266.2</v>
      </c>
      <c r="L21" s="14"/>
      <c r="M21" s="14"/>
      <c r="N21" s="14"/>
      <c r="O21" s="14"/>
      <c r="P21" s="42">
        <f t="shared" si="2"/>
        <v>1124038.76</v>
      </c>
    </row>
    <row r="22" spans="1:25" ht="45" x14ac:dyDescent="0.25">
      <c r="A22" s="5" t="s">
        <v>23</v>
      </c>
      <c r="B22" s="41">
        <v>12314720</v>
      </c>
      <c r="C22" s="41">
        <v>7150720</v>
      </c>
      <c r="D22" s="13"/>
      <c r="E22" s="17">
        <v>245430</v>
      </c>
      <c r="F22" s="45">
        <v>184715.03</v>
      </c>
      <c r="G22" s="45">
        <v>315658.8</v>
      </c>
      <c r="H22" s="45">
        <v>18761.5</v>
      </c>
      <c r="I22" s="45">
        <v>527785.14</v>
      </c>
      <c r="J22" s="45">
        <v>117010</v>
      </c>
      <c r="K22" s="45">
        <v>28900</v>
      </c>
      <c r="L22" s="14"/>
      <c r="M22" s="14"/>
      <c r="N22" s="14"/>
      <c r="O22" s="14"/>
      <c r="P22" s="42">
        <f t="shared" si="2"/>
        <v>1438260.4700000002</v>
      </c>
    </row>
    <row r="23" spans="1:25" ht="30" x14ac:dyDescent="0.25">
      <c r="A23" s="5" t="s">
        <v>24</v>
      </c>
      <c r="B23" s="41">
        <v>7871329</v>
      </c>
      <c r="C23" s="41">
        <v>12743066</v>
      </c>
      <c r="D23" s="13"/>
      <c r="E23" s="17"/>
      <c r="F23" s="45">
        <v>2015204</v>
      </c>
      <c r="G23" s="45">
        <v>1484600</v>
      </c>
      <c r="H23" s="45">
        <v>1214235</v>
      </c>
      <c r="I23" s="45">
        <v>40000</v>
      </c>
      <c r="J23" s="55">
        <v>591029.80000000005</v>
      </c>
      <c r="K23" s="45">
        <v>1569631.28</v>
      </c>
      <c r="L23" s="14"/>
      <c r="M23" s="14"/>
      <c r="N23" s="14"/>
      <c r="O23" s="14"/>
      <c r="P23" s="42">
        <f t="shared" si="2"/>
        <v>6914700.0800000001</v>
      </c>
    </row>
    <row r="24" spans="1:25" ht="30" x14ac:dyDescent="0.25">
      <c r="A24" s="5" t="s">
        <v>25</v>
      </c>
      <c r="B24" s="41">
        <v>1350000</v>
      </c>
      <c r="C24" s="41">
        <v>2120000</v>
      </c>
      <c r="D24" s="42">
        <v>22610</v>
      </c>
      <c r="E24" s="17"/>
      <c r="F24" s="45">
        <v>52108.800000000003</v>
      </c>
      <c r="G24" s="45"/>
      <c r="H24" s="45">
        <v>214502</v>
      </c>
      <c r="I24" s="45">
        <v>163925.01</v>
      </c>
      <c r="J24" s="45">
        <v>201780</v>
      </c>
      <c r="K24" s="45">
        <v>253198.54</v>
      </c>
      <c r="L24" s="17"/>
      <c r="M24" s="14"/>
      <c r="N24" s="14"/>
      <c r="O24" s="14"/>
      <c r="P24" s="42">
        <f t="shared" si="2"/>
        <v>908124.35000000009</v>
      </c>
    </row>
    <row r="25" spans="1:25" s="21" customFormat="1" x14ac:dyDescent="0.25">
      <c r="A25" s="2" t="s">
        <v>26</v>
      </c>
      <c r="B25" s="39">
        <f>B26+B27+B28+B29+B30+B31+B32+B33+B34</f>
        <v>7172253</v>
      </c>
      <c r="C25" s="39">
        <f>C26+C27+C28+C29+C30+C31+C32+C33+C34</f>
        <v>7361853</v>
      </c>
      <c r="D25" s="13">
        <f>SUM(D26:D34)</f>
        <v>0</v>
      </c>
      <c r="E25" s="13">
        <f t="shared" ref="E25:O25" si="6">SUM(E26:E34)</f>
        <v>239717.15</v>
      </c>
      <c r="F25" s="13">
        <f t="shared" si="6"/>
        <v>166220.35</v>
      </c>
      <c r="G25" s="13">
        <f t="shared" si="6"/>
        <v>756202.4</v>
      </c>
      <c r="H25" s="13">
        <f t="shared" si="6"/>
        <v>404094.44</v>
      </c>
      <c r="I25" s="13">
        <f t="shared" si="6"/>
        <v>800393.78</v>
      </c>
      <c r="J25" s="13">
        <f t="shared" si="6"/>
        <v>690685.97</v>
      </c>
      <c r="K25" s="13">
        <f t="shared" si="6"/>
        <v>845227.24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3902541.33</v>
      </c>
      <c r="Y25" s="44"/>
    </row>
    <row r="26" spans="1:25" ht="30" x14ac:dyDescent="0.25">
      <c r="A26" s="5" t="s">
        <v>27</v>
      </c>
      <c r="B26" s="41">
        <v>366253</v>
      </c>
      <c r="C26" s="41">
        <v>366253</v>
      </c>
      <c r="D26" s="17"/>
      <c r="E26" s="17">
        <v>91318.76</v>
      </c>
      <c r="F26" s="45">
        <v>7200</v>
      </c>
      <c r="G26" s="45">
        <v>22202.400000000001</v>
      </c>
      <c r="H26" s="45">
        <v>19354</v>
      </c>
      <c r="I26" s="45">
        <v>7200</v>
      </c>
      <c r="J26" s="45">
        <v>3600</v>
      </c>
      <c r="K26" s="51">
        <v>7200</v>
      </c>
      <c r="L26" s="45"/>
      <c r="M26" s="45"/>
      <c r="N26" s="16"/>
      <c r="O26" s="16"/>
      <c r="P26" s="42">
        <f t="shared" si="2"/>
        <v>158075.16</v>
      </c>
    </row>
    <row r="27" spans="1:25" x14ac:dyDescent="0.25">
      <c r="A27" s="5" t="s">
        <v>28</v>
      </c>
      <c r="B27" s="41">
        <v>424000</v>
      </c>
      <c r="C27" s="41">
        <v>350000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2">
        <f t="shared" si="2"/>
        <v>0</v>
      </c>
    </row>
    <row r="28" spans="1:25" ht="30" x14ac:dyDescent="0.25">
      <c r="A28" s="5" t="s">
        <v>29</v>
      </c>
      <c r="B28" s="41">
        <v>190000</v>
      </c>
      <c r="C28" s="41">
        <v>290000</v>
      </c>
      <c r="D28" s="23"/>
      <c r="E28" s="17">
        <v>96560.7</v>
      </c>
      <c r="F28" s="23"/>
      <c r="G28" s="45"/>
      <c r="H28" s="24"/>
      <c r="I28" s="45">
        <v>47082</v>
      </c>
      <c r="J28" s="45">
        <v>7407.57</v>
      </c>
      <c r="K28" s="45">
        <v>29904.5</v>
      </c>
      <c r="L28" s="24"/>
      <c r="M28" s="24"/>
      <c r="N28" s="24"/>
      <c r="O28" s="24"/>
      <c r="P28" s="42">
        <f t="shared" si="2"/>
        <v>180954.77000000002</v>
      </c>
    </row>
    <row r="29" spans="1:25" x14ac:dyDescent="0.25">
      <c r="A29" s="5" t="s">
        <v>30</v>
      </c>
      <c r="B29" s="41">
        <v>100000</v>
      </c>
      <c r="C29" s="41">
        <v>100000</v>
      </c>
      <c r="D29" s="17"/>
      <c r="E29" s="17"/>
      <c r="F29" s="17"/>
      <c r="G29" s="14"/>
      <c r="H29" s="14">
        <v>34725.9</v>
      </c>
      <c r="I29" s="14"/>
      <c r="J29" s="14"/>
      <c r="K29" s="14"/>
      <c r="L29" s="14"/>
      <c r="N29" s="14"/>
      <c r="O29" s="14"/>
      <c r="P29" s="42">
        <f t="shared" si="2"/>
        <v>34725.9</v>
      </c>
    </row>
    <row r="30" spans="1:25" ht="30" x14ac:dyDescent="0.25">
      <c r="A30" s="5" t="s">
        <v>31</v>
      </c>
      <c r="B30" s="41">
        <v>550000</v>
      </c>
      <c r="C30" s="41">
        <v>350000</v>
      </c>
      <c r="D30" s="17"/>
      <c r="E30" s="17"/>
      <c r="F30" s="17">
        <v>39608</v>
      </c>
      <c r="G30" s="45"/>
      <c r="H30" s="14"/>
      <c r="I30" s="45"/>
      <c r="J30" s="45"/>
      <c r="K30" s="14"/>
      <c r="L30" s="14"/>
      <c r="M30" s="24"/>
      <c r="N30" s="16"/>
      <c r="O30" s="16"/>
      <c r="P30" s="42">
        <f t="shared" si="2"/>
        <v>39608</v>
      </c>
    </row>
    <row r="31" spans="1:25" ht="30" x14ac:dyDescent="0.25">
      <c r="A31" s="5" t="s">
        <v>32</v>
      </c>
      <c r="B31" s="41">
        <v>0</v>
      </c>
      <c r="C31" s="41">
        <v>30000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2">
        <f t="shared" si="2"/>
        <v>0</v>
      </c>
    </row>
    <row r="32" spans="1:25" ht="30" x14ac:dyDescent="0.25">
      <c r="A32" s="5" t="s">
        <v>33</v>
      </c>
      <c r="B32" s="41">
        <v>4604000</v>
      </c>
      <c r="C32" s="41">
        <v>4604000</v>
      </c>
      <c r="D32" s="23"/>
      <c r="E32" s="17">
        <v>16790.349999999999</v>
      </c>
      <c r="F32" s="24"/>
      <c r="G32" s="45">
        <v>734000</v>
      </c>
      <c r="H32" s="24"/>
      <c r="I32" s="45">
        <v>708160</v>
      </c>
      <c r="J32" s="45">
        <v>658300</v>
      </c>
      <c r="K32" s="45">
        <v>675586.55</v>
      </c>
      <c r="L32" s="45"/>
      <c r="M32" s="45"/>
      <c r="N32" s="54"/>
      <c r="O32" s="16"/>
      <c r="P32" s="42">
        <f t="shared" si="2"/>
        <v>2792836.9000000004</v>
      </c>
    </row>
    <row r="33" spans="1:21" ht="45" x14ac:dyDescent="0.25">
      <c r="A33" s="5" t="s">
        <v>34</v>
      </c>
      <c r="B33" s="41"/>
      <c r="C33" s="41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2">
        <f t="shared" si="2"/>
        <v>0</v>
      </c>
    </row>
    <row r="34" spans="1:21" x14ac:dyDescent="0.25">
      <c r="A34" s="5" t="s">
        <v>35</v>
      </c>
      <c r="B34" s="41">
        <v>938000</v>
      </c>
      <c r="C34" s="41">
        <v>1271600</v>
      </c>
      <c r="D34" s="17"/>
      <c r="E34" s="17">
        <v>35047.339999999997</v>
      </c>
      <c r="F34" s="17">
        <v>119412.35</v>
      </c>
      <c r="G34" s="14"/>
      <c r="H34" s="14">
        <v>350014.54</v>
      </c>
      <c r="I34" s="14">
        <v>37951.78</v>
      </c>
      <c r="J34" s="14">
        <v>21378.400000000001</v>
      </c>
      <c r="K34" s="14">
        <v>132536.19</v>
      </c>
      <c r="L34" s="14"/>
      <c r="M34" s="16"/>
      <c r="N34" s="16"/>
      <c r="O34" s="16"/>
      <c r="P34" s="42">
        <f t="shared" si="2"/>
        <v>696340.60000000009</v>
      </c>
    </row>
    <row r="35" spans="1:21" x14ac:dyDescent="0.25">
      <c r="A35" s="2" t="s">
        <v>36</v>
      </c>
      <c r="B35" s="39">
        <f t="shared" ref="B35:C35" si="7">B36+B37+B38+B39+B40+B41+B42</f>
        <v>2000000</v>
      </c>
      <c r="C35" s="39">
        <f t="shared" si="7"/>
        <v>70436000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22354466.670000002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2">
        <f t="shared" si="2"/>
        <v>22354466.670000002</v>
      </c>
    </row>
    <row r="36" spans="1:21" ht="30" x14ac:dyDescent="0.25">
      <c r="A36" s="5" t="s">
        <v>37</v>
      </c>
      <c r="B36" s="41">
        <v>2000000</v>
      </c>
      <c r="C36" s="41">
        <v>70436000</v>
      </c>
      <c r="D36" s="42"/>
      <c r="E36" s="17"/>
      <c r="F36" s="17"/>
      <c r="G36" s="17"/>
      <c r="H36" s="17">
        <v>22354466.670000002</v>
      </c>
      <c r="I36" s="17"/>
      <c r="J36" s="17"/>
      <c r="K36" s="17"/>
      <c r="L36" s="17"/>
      <c r="M36" s="16"/>
      <c r="N36" s="16"/>
      <c r="O36" s="16"/>
      <c r="P36" s="42">
        <f t="shared" si="2"/>
        <v>22354466.670000002</v>
      </c>
    </row>
    <row r="37" spans="1:21" ht="30" x14ac:dyDescent="0.25">
      <c r="A37" s="5" t="s">
        <v>38</v>
      </c>
      <c r="B37" s="41"/>
      <c r="C37" s="41"/>
      <c r="D37" s="42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2">
        <f t="shared" si="2"/>
        <v>0</v>
      </c>
    </row>
    <row r="38" spans="1:21" ht="30" x14ac:dyDescent="0.25">
      <c r="A38" s="5" t="s">
        <v>39</v>
      </c>
      <c r="B38" s="41"/>
      <c r="C38" s="41"/>
      <c r="D38" s="4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2">
        <f t="shared" si="2"/>
        <v>0</v>
      </c>
    </row>
    <row r="39" spans="1:21" ht="30" x14ac:dyDescent="0.25">
      <c r="A39" s="5" t="s">
        <v>40</v>
      </c>
      <c r="B39" s="41"/>
      <c r="C39" s="41"/>
      <c r="D39" s="42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2">
        <f t="shared" si="2"/>
        <v>0</v>
      </c>
    </row>
    <row r="40" spans="1:21" ht="30" x14ac:dyDescent="0.25">
      <c r="A40" s="5" t="s">
        <v>41</v>
      </c>
      <c r="B40" s="41"/>
      <c r="C40" s="41"/>
      <c r="D40" s="4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2">
        <f t="shared" si="2"/>
        <v>0</v>
      </c>
    </row>
    <row r="41" spans="1:21" ht="30" x14ac:dyDescent="0.25">
      <c r="A41" s="5" t="s">
        <v>42</v>
      </c>
      <c r="B41" s="41"/>
      <c r="C41" s="41"/>
      <c r="D41" s="4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2">
        <f t="shared" si="2"/>
        <v>0</v>
      </c>
    </row>
    <row r="42" spans="1:21" ht="30" x14ac:dyDescent="0.25">
      <c r="A42" s="5" t="s">
        <v>43</v>
      </c>
      <c r="B42" s="41"/>
      <c r="C42" s="41"/>
      <c r="D42" s="4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2">
        <f t="shared" si="2"/>
        <v>0</v>
      </c>
    </row>
    <row r="43" spans="1:21" x14ac:dyDescent="0.25">
      <c r="A43" s="2" t="s">
        <v>44</v>
      </c>
      <c r="B43" s="39"/>
      <c r="C43" s="39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39"/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39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39"/>
      <c r="C46" s="3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39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39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39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39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39">
        <f>B52+B53+B54+B55+B56+B57+B58+B59+B60</f>
        <v>16728938</v>
      </c>
      <c r="C51" s="39">
        <f>C52+C53+C54+C55+C56+C57+C58+C59+C60</f>
        <v>3010183.67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228684</v>
      </c>
      <c r="G51" s="13">
        <f t="shared" si="11"/>
        <v>185970.37</v>
      </c>
      <c r="H51" s="13">
        <f t="shared" si="11"/>
        <v>0</v>
      </c>
      <c r="I51" s="13">
        <f t="shared" si="11"/>
        <v>0</v>
      </c>
      <c r="J51" s="13">
        <f t="shared" si="11"/>
        <v>26159.29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440813.66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1">
        <v>15086972</v>
      </c>
      <c r="C52" s="41">
        <v>427217.67</v>
      </c>
      <c r="D52" s="42"/>
      <c r="E52" s="17"/>
      <c r="F52" s="14"/>
      <c r="G52" s="17">
        <v>115640</v>
      </c>
      <c r="H52" s="17"/>
      <c r="I52" s="17"/>
      <c r="J52" s="17">
        <v>26159.29</v>
      </c>
      <c r="K52" s="17"/>
      <c r="L52" s="17"/>
      <c r="M52" s="16"/>
      <c r="N52" s="17"/>
      <c r="O52" s="17"/>
      <c r="P52" s="42">
        <f t="shared" si="2"/>
        <v>141799.29</v>
      </c>
    </row>
    <row r="53" spans="1:20" ht="30" x14ac:dyDescent="0.25">
      <c r="A53" s="5" t="s">
        <v>54</v>
      </c>
      <c r="B53" s="41">
        <v>1641966</v>
      </c>
      <c r="C53" s="41">
        <v>783966</v>
      </c>
      <c r="D53" s="42"/>
      <c r="E53" s="17"/>
      <c r="F53" s="17">
        <v>228684</v>
      </c>
      <c r="G53" s="17">
        <v>70330.37</v>
      </c>
      <c r="H53" s="17"/>
      <c r="I53" s="17"/>
      <c r="J53" s="17"/>
      <c r="K53" s="17"/>
      <c r="L53" s="17"/>
      <c r="M53" s="17"/>
      <c r="N53" s="23"/>
      <c r="O53" s="23"/>
      <c r="P53" s="13">
        <f t="shared" si="2"/>
        <v>299014.37</v>
      </c>
    </row>
    <row r="54" spans="1:20" ht="30" x14ac:dyDescent="0.25">
      <c r="A54" s="5" t="s">
        <v>55</v>
      </c>
      <c r="B54" s="41"/>
      <c r="C54" s="41"/>
      <c r="D54" s="42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1"/>
      <c r="C55" s="41"/>
      <c r="D55" s="42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1"/>
      <c r="C56" s="41">
        <v>99000</v>
      </c>
      <c r="D56" s="42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1"/>
      <c r="C57" s="41"/>
      <c r="D57" s="42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1"/>
      <c r="C58" s="41"/>
      <c r="D58" s="42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1"/>
      <c r="C59" s="41">
        <v>1700000</v>
      </c>
      <c r="D59" s="42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1"/>
      <c r="C60" s="41"/>
      <c r="D60" s="42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39">
        <f>B62+B63+B64+B65</f>
        <v>0</v>
      </c>
      <c r="C61" s="39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39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39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39"/>
      <c r="C65" s="3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39">
        <f>B67+B68</f>
        <v>0</v>
      </c>
      <c r="C66" s="39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39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39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39">
        <f>B70+B71+B72</f>
        <v>0</v>
      </c>
      <c r="C69" s="39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39"/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39"/>
      <c r="C71" s="3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39"/>
      <c r="C72" s="39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234606226</v>
      </c>
      <c r="C73" s="18">
        <f>+C9+C15+C25+C35+C43+C51+C61+C66+C69</f>
        <v>295737941.40000004</v>
      </c>
      <c r="D73" s="18">
        <f>+D9+D15+D25+D35+D43+D51+D61+D66+D69</f>
        <v>9720104.6899999995</v>
      </c>
      <c r="E73" s="18">
        <f t="shared" ref="E73:K73" si="18">+E9+E15+E25+E35+E43+E51+E61+E66+E69</f>
        <v>10473171.469999999</v>
      </c>
      <c r="F73" s="18">
        <f t="shared" si="18"/>
        <v>13136866.879999999</v>
      </c>
      <c r="G73" s="18">
        <f t="shared" si="18"/>
        <v>23138508.050000001</v>
      </c>
      <c r="H73" s="18">
        <f t="shared" si="18"/>
        <v>39245477.090000004</v>
      </c>
      <c r="I73" s="18">
        <f t="shared" si="18"/>
        <v>15345308.929999998</v>
      </c>
      <c r="J73" s="18">
        <f t="shared" si="18"/>
        <v>14582906.939999999</v>
      </c>
      <c r="K73" s="18">
        <f t="shared" si="18"/>
        <v>19191492.209999997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6">
        <f t="shared" si="2"/>
        <v>144833836.25999999</v>
      </c>
    </row>
    <row r="74" spans="1:76" x14ac:dyDescent="0.25">
      <c r="A74" s="32"/>
      <c r="B74" s="40"/>
      <c r="C74" s="40"/>
      <c r="D74" s="33"/>
      <c r="E74" s="33"/>
      <c r="F74" s="33"/>
      <c r="G74" s="33"/>
      <c r="H74" s="33"/>
      <c r="I74" s="33"/>
      <c r="J74" s="33"/>
      <c r="K74" s="33"/>
      <c r="L74" s="30"/>
      <c r="M74" s="30"/>
      <c r="N74" s="30"/>
      <c r="O74" s="30"/>
      <c r="P74" s="46">
        <f t="shared" ref="P74:P89" si="20">SUM(D74:O74)</f>
        <v>0</v>
      </c>
    </row>
    <row r="75" spans="1:76" x14ac:dyDescent="0.25">
      <c r="A75" s="3"/>
      <c r="B75" s="39"/>
      <c r="C75" s="39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9"/>
      <c r="C76" s="39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9"/>
      <c r="C77" s="39"/>
      <c r="D77" s="17"/>
      <c r="E77" s="14"/>
      <c r="F77" s="14"/>
      <c r="G77" s="17"/>
      <c r="P77" s="13">
        <f t="shared" si="20"/>
        <v>0</v>
      </c>
    </row>
    <row r="78" spans="1:76" s="38" customFormat="1" x14ac:dyDescent="0.25">
      <c r="A78" s="35" t="s">
        <v>75</v>
      </c>
      <c r="B78" s="40"/>
      <c r="C78" s="40"/>
      <c r="D78" s="36"/>
      <c r="E78" s="36"/>
      <c r="F78" s="36"/>
      <c r="G78" s="37">
        <v>0</v>
      </c>
      <c r="H78" s="37"/>
      <c r="I78" s="37"/>
      <c r="J78" s="37"/>
      <c r="K78" s="37"/>
      <c r="L78" s="37"/>
      <c r="M78" s="37"/>
      <c r="N78" s="37"/>
      <c r="O78" s="37"/>
      <c r="P78" s="46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39"/>
      <c r="C79" s="39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4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39"/>
      <c r="C80" s="39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39"/>
      <c r="C81" s="39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39"/>
      <c r="C82" s="39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39"/>
      <c r="C83" s="39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39"/>
      <c r="C84" s="39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39"/>
      <c r="C85" s="39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39"/>
      <c r="C86" s="39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0"/>
      <c r="C87" s="40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6">
        <f t="shared" si="20"/>
        <v>0</v>
      </c>
    </row>
    <row r="88" spans="1:20" x14ac:dyDescent="0.25">
      <c r="B88" s="39"/>
      <c r="C88" s="39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234606226</v>
      </c>
      <c r="C89" s="19">
        <f t="shared" si="22"/>
        <v>295737941.40000004</v>
      </c>
      <c r="D89" s="19">
        <f t="shared" si="22"/>
        <v>9720104.6899999995</v>
      </c>
      <c r="E89" s="19">
        <f t="shared" si="22"/>
        <v>10473171.469999999</v>
      </c>
      <c r="F89" s="19">
        <f t="shared" si="22"/>
        <v>13136866.879999999</v>
      </c>
      <c r="G89" s="19">
        <f t="shared" si="22"/>
        <v>23138508.050000001</v>
      </c>
      <c r="H89" s="19">
        <f t="shared" si="22"/>
        <v>39245477.090000004</v>
      </c>
      <c r="I89" s="19">
        <f t="shared" si="22"/>
        <v>15345308.929999998</v>
      </c>
      <c r="J89" s="19">
        <f t="shared" si="22"/>
        <v>14582906.939999999</v>
      </c>
      <c r="K89" s="19">
        <f t="shared" si="22"/>
        <v>19191492.209999997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7">
        <f t="shared" si="20"/>
        <v>144833836.25999999</v>
      </c>
    </row>
    <row r="90" spans="1:20" x14ac:dyDescent="0.25">
      <c r="A90" t="s">
        <v>111</v>
      </c>
      <c r="D90" s="14"/>
      <c r="E90" s="14"/>
      <c r="F90" s="14"/>
    </row>
    <row r="91" spans="1:20" x14ac:dyDescent="0.25">
      <c r="A91" s="61" t="s">
        <v>125</v>
      </c>
      <c r="B91" s="61"/>
      <c r="D91" s="14"/>
      <c r="E91" s="14"/>
      <c r="F91" s="14"/>
    </row>
    <row r="92" spans="1:20" x14ac:dyDescent="0.25">
      <c r="A92" s="65" t="s">
        <v>126</v>
      </c>
      <c r="B92" s="65"/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112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118</v>
      </c>
      <c r="B103" s="21"/>
      <c r="C103" s="21"/>
      <c r="H103" s="21" t="s">
        <v>123</v>
      </c>
      <c r="M103" s="21" t="s">
        <v>114</v>
      </c>
    </row>
    <row r="104" spans="1:17" x14ac:dyDescent="0.25">
      <c r="A104" t="s">
        <v>113</v>
      </c>
      <c r="H104" t="s">
        <v>92</v>
      </c>
      <c r="M104" t="s">
        <v>117</v>
      </c>
    </row>
    <row r="107" spans="1:17" ht="18.75" x14ac:dyDescent="0.3">
      <c r="A107" s="52"/>
      <c r="B107" s="52"/>
      <c r="C107" s="52"/>
      <c r="D107" s="52"/>
      <c r="E107" s="52"/>
      <c r="F107" s="52"/>
      <c r="G107" s="52"/>
      <c r="H107" s="52"/>
    </row>
    <row r="109" spans="1:17" ht="18.75" x14ac:dyDescent="0.3">
      <c r="A109" s="52" t="s">
        <v>124</v>
      </c>
      <c r="B109" s="52"/>
      <c r="C109" s="52"/>
      <c r="D109" s="52"/>
      <c r="E109" s="52"/>
      <c r="F109" s="52"/>
      <c r="G109" s="52"/>
    </row>
    <row r="110" spans="1:17" ht="18.75" x14ac:dyDescent="0.3">
      <c r="A110" s="59"/>
      <c r="B110" s="59"/>
      <c r="C110" s="59"/>
      <c r="D110" s="59"/>
      <c r="E110" s="59"/>
      <c r="F110" s="59"/>
      <c r="G110" s="59"/>
      <c r="H110" s="52"/>
      <c r="I110" s="52"/>
      <c r="J110" s="52"/>
      <c r="K110" s="52"/>
      <c r="L110" s="52"/>
      <c r="M110" s="52"/>
      <c r="N110" s="52"/>
      <c r="O110" s="52"/>
      <c r="P110" s="52"/>
      <c r="Q110" s="52"/>
    </row>
    <row r="111" spans="1:17" ht="18.75" x14ac:dyDescent="0.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</row>
    <row r="112" spans="1:17" ht="18.75" x14ac:dyDescent="0.3">
      <c r="A112" s="52"/>
      <c r="B112" s="52"/>
      <c r="C112" s="52"/>
      <c r="D112" s="53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1:17" ht="18.75" x14ac:dyDescent="0.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1:17" ht="18.75" x14ac:dyDescent="0.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6" spans="1:17" x14ac:dyDescent="0.25">
      <c r="F116" s="16"/>
    </row>
    <row r="117" spans="1:17" x14ac:dyDescent="0.25">
      <c r="F117" s="16"/>
    </row>
    <row r="124" spans="1:17" x14ac:dyDescent="0.25">
      <c r="H124" s="16"/>
    </row>
  </sheetData>
  <mergeCells count="8">
    <mergeCell ref="A110:G110"/>
    <mergeCell ref="A1:P1"/>
    <mergeCell ref="A2:P2"/>
    <mergeCell ref="A4:P4"/>
    <mergeCell ref="A3:P3"/>
    <mergeCell ref="A5:P5"/>
    <mergeCell ref="A92:B92"/>
    <mergeCell ref="A91:B9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4D15FB-C531-4AE8-AECC-54726C391A77}"/>
</file>

<file path=customXml/itemProps2.xml><?xml version="1.0" encoding="utf-8"?>
<ds:datastoreItem xmlns:ds="http://schemas.openxmlformats.org/officeDocument/2006/customXml" ds:itemID="{FD2CCE5C-C1EF-42A3-B464-402CF4925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María Rodríguez García</cp:lastModifiedBy>
  <cp:revision/>
  <cp:lastPrinted>2024-09-06T13:49:25Z</cp:lastPrinted>
  <dcterms:created xsi:type="dcterms:W3CDTF">2018-04-17T18:57:16Z</dcterms:created>
  <dcterms:modified xsi:type="dcterms:W3CDTF">2024-09-06T13:54:47Z</dcterms:modified>
  <cp:category/>
  <cp:contentStatus/>
</cp:coreProperties>
</file>