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xl/drawings/drawing16.xml" ContentType="application/vnd.openxmlformats-officedocument.drawing+xml"/>
  <Override PartName="/xl/tables/table16.xml" ContentType="application/vnd.openxmlformats-officedocument.spreadsheetml.table+xml"/>
  <Override PartName="/xl/drawings/drawing17.xml" ContentType="application/vnd.openxmlformats-officedocument.drawing+xml"/>
  <Override PartName="/xl/tables/table17.xml" ContentType="application/vnd.openxmlformats-officedocument.spreadsheetml.table+xml"/>
  <Override PartName="/xl/drawings/drawing18.xml" ContentType="application/vnd.openxmlformats-officedocument.drawing+xml"/>
  <Override PartName="/xl/tables/table18.xml" ContentType="application/vnd.openxmlformats-officedocument.spreadsheetml.table+xml"/>
  <Override PartName="/xl/drawings/drawing19.xml" ContentType="application/vnd.openxmlformats-officedocument.drawing+xml"/>
  <Override PartName="/xl/tables/table19.xml" ContentType="application/vnd.openxmlformats-officedocument.spreadsheetml.table+xml"/>
  <Override PartName="/xl/drawings/drawing20.xml" ContentType="application/vnd.openxmlformats-officedocument.drawing+xml"/>
  <Override PartName="/xl/tables/table20.xml" ContentType="application/vnd.openxmlformats-officedocument.spreadsheetml.table+xml"/>
  <Override PartName="/xl/drawings/drawing21.xml" ContentType="application/vnd.openxmlformats-officedocument.drawing+xml"/>
  <Override PartName="/xl/tables/table21.xml" ContentType="application/vnd.openxmlformats-officedocument.spreadsheetml.table+xml"/>
  <Override PartName="/xl/drawings/drawing22.xml" ContentType="application/vnd.openxmlformats-officedocument.drawing+xml"/>
  <Override PartName="/xl/tables/table22.xml" ContentType="application/vnd.openxmlformats-officedocument.spreadsheetml.table+xml"/>
  <Override PartName="/xl/drawings/drawing23.xml" ContentType="application/vnd.openxmlformats-officedocument.drawing+xml"/>
  <Override PartName="/xl/tables/table23.xml" ContentType="application/vnd.openxmlformats-officedocument.spreadsheetml.table+xml"/>
  <Override PartName="/xl/drawings/drawing24.xml" ContentType="application/vnd.openxmlformats-officedocument.drawing+xml"/>
  <Override PartName="/xl/tables/table24.xml" ContentType="application/vnd.openxmlformats-officedocument.spreadsheetml.table+xml"/>
  <Override PartName="/xl/drawings/drawing25.xml" ContentType="application/vnd.openxmlformats-officedocument.drawing+xml"/>
  <Override PartName="/xl/tables/table25.xml" ContentType="application/vnd.openxmlformats-officedocument.spreadsheetml.table+xml"/>
  <Override PartName="/xl/drawings/drawing26.xml" ContentType="application/vnd.openxmlformats-officedocument.drawing+xml"/>
  <Override PartName="/xl/tables/table26.xml" ContentType="application/vnd.openxmlformats-officedocument.spreadsheetml.table+xml"/>
  <Override PartName="/xl/drawings/drawing27.xml" ContentType="application/vnd.openxmlformats-officedocument.drawing+xml"/>
  <Override PartName="/xl/tables/table27.xml" ContentType="application/vnd.openxmlformats-officedocument.spreadsheetml.table+xml"/>
  <Override PartName="/xl/drawings/drawing28.xml" ContentType="application/vnd.openxmlformats-officedocument.drawing+xml"/>
  <Override PartName="/xl/tables/table28.xml" ContentType="application/vnd.openxmlformats-officedocument.spreadsheetml.table+xml"/>
  <Override PartName="/xl/drawings/drawing29.xml" ContentType="application/vnd.openxmlformats-officedocument.drawing+xml"/>
  <Override PartName="/xl/tables/table2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glebron\Desktop\Cuentas por pagar 2023\"/>
    </mc:Choice>
  </mc:AlternateContent>
  <xr:revisionPtr revIDLastSave="0" documentId="13_ncr:1_{63EA062A-F63F-4E98-B8CD-C9A56E0E1040}" xr6:coauthVersionLast="47" xr6:coauthVersionMax="47" xr10:uidLastSave="{00000000-0000-0000-0000-000000000000}"/>
  <bookViews>
    <workbookView xWindow="-120" yWindow="-120" windowWidth="29040" windowHeight="15720" tabRatio="593" firstSheet="28" activeTab="28" xr2:uid="{00000000-000D-0000-FFFF-FFFF00000000}"/>
  </bookViews>
  <sheets>
    <sheet name="ENERO" sheetId="2" state="hidden" r:id="rId1"/>
    <sheet name="FEBRERO" sheetId="1" state="hidden" r:id="rId2"/>
    <sheet name="MARZO" sheetId="3" state="hidden" r:id="rId3"/>
    <sheet name="ABRIL" sheetId="4" state="hidden" r:id="rId4"/>
    <sheet name="MAYO" sheetId="5" state="hidden" r:id="rId5"/>
    <sheet name="JUNIO" sheetId="6" state="hidden" r:id="rId6"/>
    <sheet name="JULIO" sheetId="7" state="hidden" r:id="rId7"/>
    <sheet name="AGOSTO" sheetId="8" state="hidden" r:id="rId8"/>
    <sheet name="SEPTIEMBRE" sheetId="9" state="hidden" r:id="rId9"/>
    <sheet name="OCTUBRE" sheetId="10" state="hidden" r:id="rId10"/>
    <sheet name="NOVIEMBRE 2022" sheetId="11" state="hidden" r:id="rId11"/>
    <sheet name="DICIEMBRE 2022 " sheetId="12" state="hidden" r:id="rId12"/>
    <sheet name="ENERO 2023" sheetId="13" state="hidden" r:id="rId13"/>
    <sheet name="ENERO 2023." sheetId="14" state="hidden" r:id="rId14"/>
    <sheet name="febrero  2023. (2)" sheetId="15" state="hidden" r:id="rId15"/>
    <sheet name="marzo  2023." sheetId="16" state="hidden" r:id="rId16"/>
    <sheet name="mayo  2023." sheetId="17" state="hidden" r:id="rId17"/>
    <sheet name="junio  2023." sheetId="18" state="hidden" r:id="rId18"/>
    <sheet name="julio  2023" sheetId="19" state="hidden" r:id="rId19"/>
    <sheet name="agosto  2023" sheetId="21" state="hidden" r:id="rId20"/>
    <sheet name="SEPTIEMBRE  2023" sheetId="20" state="hidden" r:id="rId21"/>
    <sheet name="OCTUBRE  2023" sheetId="22" state="hidden" r:id="rId22"/>
    <sheet name="NOVIEMBRE  2023" sheetId="23" state="hidden" r:id="rId23"/>
    <sheet name="DICIEMBRE 2023" sheetId="24" state="hidden" r:id="rId24"/>
    <sheet name="ENERO 2024" sheetId="25" state="hidden" r:id="rId25"/>
    <sheet name="FEBRERO 2024" sheetId="26" state="hidden" r:id="rId26"/>
    <sheet name="MARZO 2024" sheetId="27" state="hidden" r:id="rId27"/>
    <sheet name="ABRIL 2024" sheetId="28" state="hidden" r:id="rId28"/>
    <sheet name="MAYO 2024" sheetId="29" r:id="rId29"/>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7" i="29" l="1"/>
  <c r="F28" i="28"/>
  <c r="F27" i="27"/>
  <c r="F23" i="26"/>
  <c r="F20" i="25"/>
  <c r="F14" i="24"/>
  <c r="F34" i="23"/>
  <c r="F29" i="22"/>
  <c r="F31" i="21"/>
  <c r="F31" i="20"/>
  <c r="F33" i="19"/>
  <c r="F36" i="18"/>
  <c r="F29" i="17"/>
  <c r="F29" i="16"/>
  <c r="F22" i="15"/>
  <c r="F22" i="14"/>
  <c r="F19" i="13"/>
  <c r="F19" i="12"/>
  <c r="F34" i="11"/>
  <c r="F32" i="10"/>
  <c r="F24" i="9"/>
  <c r="F33" i="8"/>
  <c r="F35" i="7"/>
  <c r="F41" i="6"/>
  <c r="F23" i="5"/>
  <c r="F26" i="4"/>
  <c r="F26" i="3"/>
  <c r="F22" i="2"/>
  <c r="F26" i="1"/>
</calcChain>
</file>

<file path=xl/sharedStrings.xml><?xml version="1.0" encoding="utf-8"?>
<sst xmlns="http://schemas.openxmlformats.org/spreadsheetml/2006/main" count="2393" uniqueCount="805">
  <si>
    <t>INSTITUTO NACIONAL DE ADMINISTRACION PUBLICA</t>
  </si>
  <si>
    <t>CONTRALORIA GENERAL DE LA REPUBLICA</t>
  </si>
  <si>
    <t xml:space="preserve">UNIDADES DE CONTROL INTERNO </t>
  </si>
  <si>
    <t>RELACIÓN DE ESTADO DE CUENTAS DE SUPLIDORES AL 31/01/2022</t>
  </si>
  <si>
    <t>UNIDAD DE CONTROL INTERNO___________________</t>
  </si>
  <si>
    <t>FACTURA NCF NO.</t>
  </si>
  <si>
    <t>FECHA</t>
  </si>
  <si>
    <t>PROVEEDOR</t>
  </si>
  <si>
    <t>CONCEPTO</t>
  </si>
  <si>
    <t>MONTO</t>
  </si>
  <si>
    <t>FORMA DE PAGO</t>
  </si>
  <si>
    <t>FECHA LIMITE DE PAGO</t>
  </si>
  <si>
    <t>CONTRATO NO.                              BS-0003955-2018</t>
  </si>
  <si>
    <t>OSTACIA SOSA RAMON</t>
  </si>
  <si>
    <t>ALQUILER OFICINA REGIONAL DE SAN JUAN DE LA MAGUANA, CORRESPONDIENTE A LOS MESES DE AGOSTO Y SEPTIEMBRE DEL 2020.</t>
  </si>
  <si>
    <t xml:space="preserve">PRESUPUESTO </t>
  </si>
  <si>
    <t>B1500000109</t>
  </si>
  <si>
    <t>INFORMATIC, SRL</t>
  </si>
  <si>
    <t>SERVICIO DE MANTENIMIENTO A LA IMPRESORA DE CERTIFICADOS, UBICADA EN EL DEPARTAMENTO DE GESTION DE LA FORMACION DE ESTA INSTITUCION.</t>
  </si>
  <si>
    <t>B1500000016</t>
  </si>
  <si>
    <t>IMPORTADORA CALMA</t>
  </si>
  <si>
    <t>COMPRA DE TONERS PARA USO EN LA INSTITUCION.</t>
  </si>
  <si>
    <t>B1500036847</t>
  </si>
  <si>
    <t>ALTICE DOMINICANA</t>
  </si>
  <si>
    <t>SERVICIO DE FLOTAS TELEFONICAS, MES DE ENERO 2022</t>
  </si>
  <si>
    <t>B1500158954</t>
  </si>
  <si>
    <t>COMPAÑÍA DOMINICANA DE TELEFONOS</t>
  </si>
  <si>
    <t>SERVICIO TELEFONICO E INTERNET, CORRESPONDIENTE AL MES DE ENERO 2022.</t>
  </si>
  <si>
    <t>B1500000222</t>
  </si>
  <si>
    <t>GOBERNACIO N DEL EDIFICIO JUAN PABLO DUARTE</t>
  </si>
  <si>
    <t>MANTENIMIENTO DE AREAS COMUNES DEL EDIFICIO DE OFICINAS GUBERNAMENTALES "JUAN PABLO DUARTE", CORRESPONDIENTE AL MES DE ENERO DEL 2022.</t>
  </si>
  <si>
    <t>N/A</t>
  </si>
  <si>
    <t>MUNDO PRESTAMO, S.A.</t>
  </si>
  <si>
    <t>ALQUILER OFICINA REGIONAL DE SAN FRANCISCO DE MACORIS, CORRESPONDIENTE AL  MES DE ENERO DEL 2022</t>
  </si>
  <si>
    <t>B1500191545</t>
  </si>
  <si>
    <t>EDEESTE</t>
  </si>
  <si>
    <t>SERVICIO DE ENERGIA ELECTRICA, MES DE ENERO 2022</t>
  </si>
  <si>
    <t xml:space="preserve">FACILITADORES </t>
  </si>
  <si>
    <t xml:space="preserve">SERVICIOS DE CAPACITACION </t>
  </si>
  <si>
    <t>TOTAL GENERAL:</t>
  </si>
  <si>
    <t xml:space="preserve"> </t>
  </si>
  <si>
    <t>Preparado por:</t>
  </si>
  <si>
    <t>Revisado por:</t>
  </si>
  <si>
    <t>Aprobado por:</t>
  </si>
  <si>
    <t>_______________________________</t>
  </si>
  <si>
    <t>__________________________________</t>
  </si>
  <si>
    <t>_______________________________________________</t>
  </si>
  <si>
    <t xml:space="preserve"> Gabriel Lebrón</t>
  </si>
  <si>
    <t>Catalina Féliz Terrero</t>
  </si>
  <si>
    <t>Cristian Sánchez Reyes</t>
  </si>
  <si>
    <t xml:space="preserve"> Contador</t>
  </si>
  <si>
    <t>Enc. Administrativo Financiero</t>
  </si>
  <si>
    <t>Director General</t>
  </si>
  <si>
    <t>RELACIÓN DE ESTADO DE CUENTAS DE SUPLIDORES AL 31/03/2022</t>
  </si>
  <si>
    <t>UNIDAD DE VIAJES OFICIALES</t>
  </si>
  <si>
    <t>VIATICOS DEL SEÑOR RICARDO PIMENTEL, POR SU PARTICIPACION EN LA CUMBRE MUNDIAL DE COMUNICACIÓN, DESARROLLADA EN LA CIUDAD DE MONTERREY, MEXICO.</t>
  </si>
  <si>
    <t>B1500000018</t>
  </si>
  <si>
    <t>D INNOVA RELACIONES PUBLICA Y PRODUCCION, SRL</t>
  </si>
  <si>
    <t>SERVICIO DE COFFE BREAK Y MOONTAJE DE ESCENOGRAFIA EN ACTIVIDAD DEL INAP</t>
  </si>
  <si>
    <t>B1500000159</t>
  </si>
  <si>
    <t>COVENTRY PARK INVESTMENTS, SRL</t>
  </si>
  <si>
    <t>SERVICIO DE MONTAJE DE ESCENOGRAFIA EN ACTIVIDAD DEL INAP</t>
  </si>
  <si>
    <t>B150085796</t>
  </si>
  <si>
    <t>CAASD</t>
  </si>
  <si>
    <t>SERVICIO DE AGUA POTBLE, CORRESPONDIENTE A LOS MESDE ENERO Y FEBRERO 2022</t>
  </si>
  <si>
    <t>GOBERNACION DEL EDIFICIO JUAN PABLO DUARTE</t>
  </si>
  <si>
    <t>B1500005941</t>
  </si>
  <si>
    <t>SEGURO NACIONAL DE SALUD (SENASA)</t>
  </si>
  <si>
    <t>POLIZA DE SEGURO  DE SALUD COMPLEMENTARIO DE LOS EMPLEADOS DE LA INSTITUCION.</t>
  </si>
  <si>
    <t>B1500000186</t>
  </si>
  <si>
    <t>MUNDO PRESTAMO, SRL</t>
  </si>
  <si>
    <t>ALQUILER OFICINA REGIONAL DEL INAP EN SAN FRANCISCO DE MACORIS, FEBRERO 2022</t>
  </si>
  <si>
    <t>B1500196088</t>
  </si>
  <si>
    <t>SERVICIO DE ENERGIA ELECTRICA, PERIODO 20/01/2022-17/02/2022</t>
  </si>
  <si>
    <t>B1500000017</t>
  </si>
  <si>
    <t>B1500161627</t>
  </si>
  <si>
    <t>SERVICIO TELEFONICO E INTERNET, CORRESPONDIENTE AL MES DE FEBRERO 2022.</t>
  </si>
  <si>
    <t>B1500000301</t>
  </si>
  <si>
    <t>MARKET DYNAMIC SOLUTIONS</t>
  </si>
  <si>
    <t>IMPRESIÓN Y ENCUADERNACION  EN ESPIRAL DE FOLLETOS, UTILIZADOS EN EL TALLER SELLO CLAD</t>
  </si>
  <si>
    <t>B1500001295</t>
  </si>
  <si>
    <t>GL PROMOCIONES, SRL</t>
  </si>
  <si>
    <t>IMPRESIÓN DE INVITACIONES EN CARTULINA PERLADA Y BOLSOS CON LOGO  DE LA INSTITUCION. UTILIZADO EN EL TALLER SELLO CLAD</t>
  </si>
  <si>
    <t>SERVICIO DE ENERGIA ELECTRICA, PERIODO 17/02/2022-18/03/2022</t>
  </si>
  <si>
    <t>CANTABRIA BRAND REPRESENTATIVE, SRL</t>
  </si>
  <si>
    <t>SERVICIO DE MONTAJE DE  ESCENOGRAFIA Y CATERING  DURANTE EL EVENTO "TALLER SELLO CLAD"</t>
  </si>
  <si>
    <t>B1500164370</t>
  </si>
  <si>
    <t>SERVICIO TELEFONICO E INTERNET, CORRESPONDIENTE AL MES DE MARZO 2022.</t>
  </si>
  <si>
    <t>B1500000731</t>
  </si>
  <si>
    <t>OZAVI RENT A CAR</t>
  </si>
  <si>
    <t>ALQUILER DE TRANSPORTE POR SIETE DIAS, UTILIZADO EN EL TALLER SELLO CLAD</t>
  </si>
  <si>
    <t>CONTRATO No. CI-0000093-2022</t>
  </si>
  <si>
    <t>CENTRO LATINOAMERICANO DE ADMINISTRACION PARA EL DESARROLLO (CLAD)</t>
  </si>
  <si>
    <t>SERVICIOS DE CAPACITACION EN TALLER "DESARROLLO DE COMPETENCIAS ESTRATEGICAS DE LOS DIRECTIVOS PUBLICOS CON EL SELLO CLAD "</t>
  </si>
  <si>
    <t>B1500006149</t>
  </si>
  <si>
    <t>B1500201939</t>
  </si>
  <si>
    <t>SERVICIO DE ENERGIA ELECTRICA, PERIODO 18/03/2022-18/04/2022</t>
  </si>
  <si>
    <t>B1500001471</t>
  </si>
  <si>
    <t>B1500167220</t>
  </si>
  <si>
    <t>SERVICIO TELEFONICO E INTERNET, CORRESPONDIENTE AL MES DE ABRIL 2022.</t>
  </si>
  <si>
    <t>B1500001204</t>
  </si>
  <si>
    <t>AZ PRINT SHOP, SRL</t>
  </si>
  <si>
    <t>COMPRA DE MATERIALES PARA CARNET DE IDENTIFICACION PARA EMPLEADOS DE LA INSTITUCION</t>
  </si>
  <si>
    <t>B1500000543</t>
  </si>
  <si>
    <t>SUPLIDORA COMERCIAL RODRIGUEZ, SRL</t>
  </si>
  <si>
    <t>COMPRA DE ZAFACONES PLASTICOS, PARA USO DE LA INSTITUCION.</t>
  </si>
  <si>
    <t>B1500000984</t>
  </si>
  <si>
    <t>INVERSIONES AZUL DEL ESTE DOMINICANA, S.A</t>
  </si>
  <si>
    <t>RELACIÓN DE ESTADO DE CUENTAS DE SUPLIDORES AL 30/04/2022</t>
  </si>
  <si>
    <t>B1500006193</t>
  </si>
  <si>
    <t>B1500000087</t>
  </si>
  <si>
    <t>SERVIPART LUPERON, SRL</t>
  </si>
  <si>
    <t>SERRVIVIO DE REPARACION DEL VEHICULO FORD EXPLORER 2010, PROPIEDAD DE ESTA INSTITUCION.</t>
  </si>
  <si>
    <t>B1500000139</t>
  </si>
  <si>
    <t>CLIMATIZACIONES Y ACABADOS CLIMACA, SRL</t>
  </si>
  <si>
    <t>SERVICIO DE MANTENIMIENTO A LOS AIRES ACONDICIONADOS DE LA INSTITUCION</t>
  </si>
  <si>
    <t>B1500000030</t>
  </si>
  <si>
    <t>SAMETEC, SRL</t>
  </si>
  <si>
    <t>SERVICIO DE LEVANTAMIENTO DEL CABLEADO ELECTRICO DE LA INSTITUCION</t>
  </si>
  <si>
    <t>B1500000143</t>
  </si>
  <si>
    <t>SERVICIOS CONTRA INCENDIOS RODRIGUEZ, SRL</t>
  </si>
  <si>
    <t>SERVICIO DE RECARGA DE LOS EXTINTORES DE LA INSTITUCION</t>
  </si>
  <si>
    <t>B1500206827</t>
  </si>
  <si>
    <t>SERVICIO DE ENERGIA ELECTRICA, PERIODO 18/04/2022-19/05/2022</t>
  </si>
  <si>
    <t>B1500169925</t>
  </si>
  <si>
    <t>SERVICIO TELEFONICO E INTERNET, CORRESPONDIENTE AL MES DE MAYO74 2022.</t>
  </si>
  <si>
    <t>RELACIÓN DE ESTADO DE CUENTAS DE SUPLIDORES AL 31/05/2022</t>
  </si>
  <si>
    <t>RELACIÓN DE ESTADO DE CUENTAS DE SUPLIDORES AL 30/06/2022</t>
  </si>
  <si>
    <t>B1500001207</t>
  </si>
  <si>
    <t>UNIVERSIDAD NACIONAL PEDRO HENRIQUEZ UREÑA</t>
  </si>
  <si>
    <t>SERVICIO DE CAPACITACION EN DIPLOMADO EN COMPRAS Y CONTRATACIONES PUBLICAS, A DOS SERVIDORES DE LA INSTITUCION</t>
  </si>
  <si>
    <t>B1500000204</t>
  </si>
  <si>
    <t>SERVICIO DE ALQUILER DE LA REGIONAL DE SAN FRANCISCO DE MACORIS, CORRESPONDIENTE AL MES DE JUNIO 2022.</t>
  </si>
  <si>
    <t>B1500006480</t>
  </si>
  <si>
    <t>SENASA</t>
  </si>
  <si>
    <t>POLIZA DE SEGURO COMPLEMENTARIO DE SALUD A LOS EMPLEADOS DE LA INSTITUCION</t>
  </si>
  <si>
    <t>B1500001591</t>
  </si>
  <si>
    <t>SERVICIO DE ALMUERZO Y REFRIGERIO  EN EL CURSO DE ORATORIO REALIZADO POR ESTA INSTITUCION.</t>
  </si>
  <si>
    <t>B1500000814</t>
  </si>
  <si>
    <t>INVERSIONES BAUTISTA BERAS, SRL</t>
  </si>
  <si>
    <t>COMPRA DE CAFÉ PARA CONSUMO DE LA INSTITUCION</t>
  </si>
  <si>
    <t>B1500000021</t>
  </si>
  <si>
    <t>D INNOVA RELACIONES PUBLICAS Y PRODUCION, SRL</t>
  </si>
  <si>
    <t>PAGO SERVICIO DE MONTAJE DE EVENTO PARA EL TALLER ESTRATEGIA DE SERVICIO AL CLIENTE, IMPARTIDO POR ESTA INSTITUCION</t>
  </si>
  <si>
    <t>B1500000219</t>
  </si>
  <si>
    <t>SENVENT &amp; THIRTY MARKETING, SRL</t>
  </si>
  <si>
    <t>SERVICIO DE IMPRESIÓN DE BANNER, INCLUYE MONTAJE, DESMONTAJE Y TRANSPORTE.</t>
  </si>
  <si>
    <t>B1500000093 Y B1500000094</t>
  </si>
  <si>
    <t>SERVICIO DE MANTENIMIENTO A VEHICULOS DE LA INSTITUCION</t>
  </si>
  <si>
    <t>B1500000149</t>
  </si>
  <si>
    <t>METALGLASS VENTANAS Y CRISTALES DEL ROSARIO, SRL</t>
  </si>
  <si>
    <t>COMPRA DE UNA PIZARRA DE CRISTAL, PARA USO EN LA DIRECCION GENERAL DE ESTA INSTITUCION</t>
  </si>
  <si>
    <t>B1500002195</t>
  </si>
  <si>
    <t>INTEC</t>
  </si>
  <si>
    <t>PAGO TIMESTRE MAYO-JULIO 2022, DE  LA MAESTRIA EN GERENCIA DE CALIDAD Y PRODUCTIVIDAD QUE ESTA CURSANDO UNA SERVIDORA DE ESTA INSTITUCION</t>
  </si>
  <si>
    <t>B1500172728</t>
  </si>
  <si>
    <t>CODETEL</t>
  </si>
  <si>
    <t>SERVICIOS TELEFONICOS E INTERNET, JUNIO 2022</t>
  </si>
  <si>
    <t>B1500091967</t>
  </si>
  <si>
    <t>SERVICIO DE AGUA POTABLE, PERIODO ABRIL-JUNIO 2022</t>
  </si>
  <si>
    <t>B1500000092</t>
  </si>
  <si>
    <t>COMPRA DE BATERIA PARA EL VEHICULO TOYOTA CAMRY, PROPIEDAD DE ESTA INSTITUCION</t>
  </si>
  <si>
    <t>B1500000004</t>
  </si>
  <si>
    <t>OH FRUITS</t>
  </si>
  <si>
    <t>SERVICIO DE REFRIGERIOS EN ACTIVIDADES DE LA INSTITUCION</t>
  </si>
  <si>
    <t>B1500000012</t>
  </si>
  <si>
    <t>B1500000507</t>
  </si>
  <si>
    <t>SOWEY COMERCIAL EIRL</t>
  </si>
  <si>
    <t>COMPRA DE MATERIALES DE LIMPIEZA, PARA USO DE LA INSTITUCION</t>
  </si>
  <si>
    <t>SERVICIO DE REPARACION  AL VEHICULO FORD EXPLORER, PROPIEDAD DE ESTA INSTITUCION</t>
  </si>
  <si>
    <t>B1500000956</t>
  </si>
  <si>
    <t>HOTELES NACIONALES, S.A</t>
  </si>
  <si>
    <t>SERVICIO DE MONTAJE  DEL TALLER IDENTIFICACION DE RIESGOS Y OPORTUNIDADES, IMPARTIDO POR ESTA INSTITUCION</t>
  </si>
  <si>
    <t>MARKET DINAMIC SOLUTIONS, SRL</t>
  </si>
  <si>
    <t>IMPRESIÓN Y ENCUADERNACION DE FOLLETOS EN ESPIRAL Y PERGAMINO CLEA, 1 PAGINA FULL COLOR</t>
  </si>
  <si>
    <t>B1500000447</t>
  </si>
  <si>
    <t>INVERSIONES INOGAR, SRL</t>
  </si>
  <si>
    <t>ADQUISICION DE DOS UNIDADES DE AIRES ACONDICIONADOS, PARA SER INSTALADOS EN LA OFICINA DE AUDITORIA Y LA SECCION DE SERVICIOS GENERALES DE ESTA INSTITUCION</t>
  </si>
  <si>
    <t>B1500000023</t>
  </si>
  <si>
    <t>SOLUCIONES ELECTRICAS Y CIVILES-SOLECI,SRL</t>
  </si>
  <si>
    <t>ADQUSICION DE UNA VEVERA EJECUTIVA, PARA USO EN EL DEPARTAMENTO DE PLANIFICACION DE ESTA INSTITUCION.</t>
  </si>
  <si>
    <t>B1500000492</t>
  </si>
  <si>
    <t>OFICIENTRO ORIENTAL, SRL</t>
  </si>
  <si>
    <t>SERVICCIO DE EMPASTADO DE LA MEMORIA INSTITUCIONAL DEL INAP, CORRESPONDIENTE AL PERIODO 2021</t>
  </si>
  <si>
    <t>ELABORACION DE CARPETAS Y APOYO ACADEMICO</t>
  </si>
  <si>
    <t>B15000211740</t>
  </si>
  <si>
    <t>SERVICIO DE ENERGIA ELECTRICA, CORRESPONDIENTE AL PERIODO 19/05/2022-20/06/2022</t>
  </si>
  <si>
    <t>B1500000259</t>
  </si>
  <si>
    <t>GOBERNACION JUAN PABLO DUARTE</t>
  </si>
  <si>
    <t>APORTE PARA MANTENIMIENTO DE LAS AREAS COMUNES DEL EDIFICION DE OFICINA GUBERNAMENTALES, MES DE JUNIO 2022</t>
  </si>
  <si>
    <t>RELACIÓN DE ESTADO DE CUENTAS DE SUPLIDORES AL 31/07/2022</t>
  </si>
  <si>
    <t>B1500001454</t>
  </si>
  <si>
    <t>INVERSIONES PEÑAFA</t>
  </si>
  <si>
    <t>SERVICIO DE MANTENIMIENTO AL VEHICULO NISSAN PATFINDER, PROPIEDAD DE ESTA INSTITUCION</t>
  </si>
  <si>
    <t>B1500000751</t>
  </si>
  <si>
    <t>EQUIPOS Y ACCESORIOS, SRL</t>
  </si>
  <si>
    <t>SERVICIO DE REPARACION DE UN MICROONDAS DE ESTA INSTITUCION</t>
  </si>
  <si>
    <t>B1500001491</t>
  </si>
  <si>
    <t>XIOMARI VELOZ D LUJO FIESTA, SRL</t>
  </si>
  <si>
    <t>SERVICIO DE REFRIGERIO EN ACTIVIDAD REALIZADA POR ESTA INSTITUCION PARA EL LANZAMIENTO DE CURSO "PROGRAMA DE LA HABILITACION  PARA  LAS COMISIONES Y OFICIALES DE INTEGRIDAD DE LAS DIFERENTES ENTIDADES DEL ESTADO".</t>
  </si>
  <si>
    <t>B1500001209</t>
  </si>
  <si>
    <t>XCENTROXPERT STE, SRL</t>
  </si>
  <si>
    <t>ADQUISICION DE SCANNER PARA LA OFICNA DE LIBRE ACCESO A LA INFORMACION DE ESTA INSTITUCION</t>
  </si>
  <si>
    <t>B1500000894</t>
  </si>
  <si>
    <t>LUYENS COMERCIAL, SRL</t>
  </si>
  <si>
    <t>ADQUISICION DE UNA LAVADORA/SECADORA DE 24 LIBS DE LAVADO Y 15 LIBS DE SECADO, PARA USO EN ESTA INSTITUCION</t>
  </si>
  <si>
    <t>B1500000055</t>
  </si>
  <si>
    <t>18/0/2022</t>
  </si>
  <si>
    <t>JUAN ANTONIO CABRAL</t>
  </si>
  <si>
    <t>SERVICIO DE MANTENIMIENTO AL PANEL ELECTRICO DEL GENERADOR DEL INAP.</t>
  </si>
  <si>
    <t>B1500000694</t>
  </si>
  <si>
    <t>PLAZA NACO HOTEL, SRL</t>
  </si>
  <si>
    <t>SERVICIO DE CONTRATACION DE SALON PARA CAPACITACION "CONCILIACION DE LA VIDA LABORAL Y PERSONAL", INCLUYE REFRIGERIO.</t>
  </si>
  <si>
    <t>B1500000700</t>
  </si>
  <si>
    <t>SERVICIO DE CONTRATACION DE SALON PARA EL TALLER "LA IMPORTANCIA DE LA LINEA DE INVESTIGACION PARA LOS PROGRAMAS FORMATIVOS DE LA RED DE ESCUELAS GUBERNAMENTALES"</t>
  </si>
  <si>
    <t>B1500000425</t>
  </si>
  <si>
    <t>FL BETANCES &amp; ASOCIADOS, SRL</t>
  </si>
  <si>
    <t>ADQUISICION  DE LICENCIA ANTIVIRUS MACFEE, PARA USO EN LOS SISTEMAS INFORMATICOS DE ESTA INSTITUCION</t>
  </si>
  <si>
    <t>B1500000450</t>
  </si>
  <si>
    <t>S &amp;Y SUPPLY, SRL</t>
  </si>
  <si>
    <t>COMPRA DE PAPER HIGIENICO, PARA USO EN ESTA INSTITUCION</t>
  </si>
  <si>
    <t>B1500000810</t>
  </si>
  <si>
    <t>IDEMESA, SRL</t>
  </si>
  <si>
    <t>COMPRA DE MEDICAMENTOS PARA EL BITIQUIN DE PRIMEROS AUXILIOS DE ESTA INSTITUCION</t>
  </si>
  <si>
    <t>B1500000210</t>
  </si>
  <si>
    <t>SERVICIO DE ALQUILER DEL LOCAL DE LA REGIONAL DE ESTA INSTITUCION, UBICADA EN SAN FRANCISCO DE MACORIS, CORRESPONDIENTE AL MES DE JULIO 2022.</t>
  </si>
  <si>
    <t>B1500042028</t>
  </si>
  <si>
    <t>ALTICE</t>
  </si>
  <si>
    <t>SERVICIO DE FLOTAS TELEFONICAS INSTITUCIONALES  E INTERNET MOVIL, CORRESPONDIENTE AL MES DE JULIO 2022</t>
  </si>
  <si>
    <t>B1500137664</t>
  </si>
  <si>
    <t>AGUA PLANETA AZYL, S.A</t>
  </si>
  <si>
    <t>LLENADO DE 60 BOTELLONES DE AGUA POTABLE, PARA CONSUMO EN ESTA INSTITUCION</t>
  </si>
  <si>
    <t>B1500001423</t>
  </si>
  <si>
    <t>SERVICIOS DE MANTENIMIENTO VARIOS VEHICULOS DE LA INSTITUCION</t>
  </si>
  <si>
    <t>APORTE PARA MANTENIMIENTO DE LAS AREAS COMUNES DEL EDIFICION DE OFICINA GUBERNAMENTALES, CORRESPONDIENTE A LOS MESES DE JUNIO Y JULIO  2022</t>
  </si>
  <si>
    <t>B1500175517</t>
  </si>
  <si>
    <t>SERVICIO TELEFONICO E INTERNET, MES DE JULIO 2022</t>
  </si>
  <si>
    <t>SERVICIOS DE CAPACITACION  PROGRAMA PARAP II</t>
  </si>
  <si>
    <t>FONDOS PROPIOS</t>
  </si>
  <si>
    <t>RELACIÓN DE ESTADO DE CUENTAS DE SUPLIDORES AL 31/08/2022</t>
  </si>
  <si>
    <t>B1500178270</t>
  </si>
  <si>
    <t>SERVICIOS TELEFONICOS E INTERNET EN ESTA INSTITUCION, MES DE AGOSTO 2022.</t>
  </si>
  <si>
    <t>B1500002180</t>
  </si>
  <si>
    <t>REPUESTOS DE JESUS, SRL</t>
  </si>
  <si>
    <t>CAMBIO DE NEUMATICO Y AMORTIGUADOR AL MOTOR UTILIZADO PARA MENSAJERIA DE ESTA INSTITUCION</t>
  </si>
  <si>
    <t>B1500223866</t>
  </si>
  <si>
    <t>SERVICIO DE ENERGIA ELECTRICA EN ESTA INSTITUCION, PERIODO 20/07/2022-19/08/2022.</t>
  </si>
  <si>
    <t>FACILITADORES</t>
  </si>
  <si>
    <t>NOMINA DE FACILITADORES</t>
  </si>
  <si>
    <t>B1500000189</t>
  </si>
  <si>
    <t>SUPPLY OFFICE TECHNOLOGY SOT, SRL</t>
  </si>
  <si>
    <t>COMPRA DE TONERS PARA USO EN LAS DIFERENTES IMPRESORAS DE LA INSTITUCION</t>
  </si>
  <si>
    <t>B1500000122</t>
  </si>
  <si>
    <t>JOSE RAMON BUENO PAYANO</t>
  </si>
  <si>
    <t>SERVICIOS DE NOTARIZACION DE VARIOS DOCUMENTOS LEGALES DE LA INSTITUCION</t>
  </si>
  <si>
    <t>B1500001586</t>
  </si>
  <si>
    <t>XIOMARI VELOZ D´LUJO FIESTA SRL</t>
  </si>
  <si>
    <t>SERVICIO DE REFRIGERIO EN ACTIVIDAD FORMATIVA DEL INAP</t>
  </si>
  <si>
    <t>B1500000345</t>
  </si>
  <si>
    <t>GRUPO RETMOX, SRL</t>
  </si>
  <si>
    <t>SERVICIOS DE FUMIGACION Y DESINFECCION EN LAS OFICINAS DEL INAP</t>
  </si>
  <si>
    <t>RELACIÓN DE ESTADO DE CUENTAS DE SUPLIDORES AL 30/09/2022</t>
  </si>
  <si>
    <t>SERVICIOS TELEFONICOS E INTERNET EN ESTA INSTITUCION, MES DE SEPTIEMBRE 2022.</t>
  </si>
  <si>
    <t>B1500181166</t>
  </si>
  <si>
    <t>B1500228965</t>
  </si>
  <si>
    <t>SERVICIO DE ENERGIA ELECTRICA EN ESTA INSTITUCION, PERIODO 19/08/2022-19/09/2022.</t>
  </si>
  <si>
    <t>B1500000467</t>
  </si>
  <si>
    <t>COMPRA DE 4 UNIDADES DE VENTILADORES (ABANICOS), PARA USO EN VARIAS AREAS DE LA INSTITUCION</t>
  </si>
  <si>
    <t>B1500001622</t>
  </si>
  <si>
    <t>SERVICIO DE REFRIGERIO EN LA ACTIVIDAD "JORNADA DE REFORESTACION", REALIZADA POR ESTA INSTITUCION</t>
  </si>
  <si>
    <t>B1500000161</t>
  </si>
  <si>
    <t>ARQUITECTURA ELECTROMECANICA JIMENEZ DIROCHE, SRL</t>
  </si>
  <si>
    <t>SERVICIO DE CHEQUE GENERAL DE PLA PLANTA ELECTRICA DE LA INSTITUCION, CORRESPONDIENTE AL MES DE SEPTIEMBRE 2022.</t>
  </si>
  <si>
    <t>B1500002096</t>
  </si>
  <si>
    <t>GRUPO DIARIO LIBRE, SA</t>
  </si>
  <si>
    <t>SERVICIO DE PUBLICACION DE CONCURSOS PARA OCUPAR LAS PLAZAS DE CONTADOR Y ANALISTA DE ACREDITACION Y CERTIFICACION.</t>
  </si>
  <si>
    <t>B1500001621</t>
  </si>
  <si>
    <t>SERVICIO DE REFRIGERIO EN ACTIVIDAD "JORNADA DE DNC Y PROGRAMACION DE EVENTOS FORMATIVOS PARA EL AÑO 2023, AYUNTAMIENTO DE BANI).</t>
  </si>
  <si>
    <t>B1500001633</t>
  </si>
  <si>
    <t>SERVICIO DE COFFE BREAK EN TALLER DE FUNDAMENTOS DE PROYECTOS, IMPARTIDO POR ESTA INSTITUCION</t>
  </si>
  <si>
    <t>B1500001430</t>
  </si>
  <si>
    <t>CENTROXPERT, SRL</t>
  </si>
  <si>
    <t>COMPRA DE TELEVISOR DE 75", PARA USO EN EL DEPARTAMENTO DE GESTION DE LA FORMACION DE ESTA INSTITUCION</t>
  </si>
  <si>
    <t>B1500036337</t>
  </si>
  <si>
    <t>SEGUROS RESERVAS</t>
  </si>
  <si>
    <t>INCLUSION DE VEHICULO DE LA INSTITUCION A LA POLIZA DE SEGURO VEHICULOS DE MOTOR INDIVIDUAL</t>
  </si>
  <si>
    <t>ALQUILER OFICINA REGIONAL DE SAN FRANCISCO DE MACORIS, CORRESPONDIENTE AL MES DE AGOSTO 2022</t>
  </si>
  <si>
    <t>B1500044713</t>
  </si>
  <si>
    <t>ALTICE DOMINICANA, SA</t>
  </si>
  <si>
    <t>SERVICIO DE INTERNET MOVIL Y FLOTAS TELEFONICAS INSTITUCIONAL, PERIODO 20 DE SEPT 2022 AL 19 DE OCTUBRE 2022</t>
  </si>
  <si>
    <t>B1500000287</t>
  </si>
  <si>
    <t>GOBERNACION EDIFICIO JUAN PABLO DUARTE</t>
  </si>
  <si>
    <t>APORTE PARA MANTENIMIENTO DE LAS AREAS COMUNES DEL EDIF. JUAN PABLO DUARTE, MES DE OCTUBRE 2022</t>
  </si>
  <si>
    <t>B1500044833</t>
  </si>
  <si>
    <t>SERVICIO DE INTERNET SIMETRICO, PERIODO 26 DE SRPT-2022 AL 25 DE OCTUBRE 2022</t>
  </si>
  <si>
    <t>B1500007329</t>
  </si>
  <si>
    <t>SEGURO NACIONAL DE SALUD</t>
  </si>
  <si>
    <t>SEGURO COMPLEMENTARIO DE SALUD DE LOS EMPLEADOS DE LA INSTITUCION</t>
  </si>
  <si>
    <t>B1500183906</t>
  </si>
  <si>
    <t>SERVICIO TELEFONICOS E INTERNET, CORRESPONDIENTE AL MES DE OCTUBRE 2022</t>
  </si>
  <si>
    <t>RELACIÓN DE ESTADO DE CUENTAS DE SUPLIDORES AL 31/10/2022</t>
  </si>
  <si>
    <t>RELACIÓN DE ESTADO DE CUENTAS DE SUPLIDORES AL 30/11/2022</t>
  </si>
  <si>
    <t>B1500001074</t>
  </si>
  <si>
    <t>PROVESOL PROVEEDORES DE SOLUCIONES, SRL</t>
  </si>
  <si>
    <t>SERVICIO DE REPARACION DE LAPTOP Y TABLET DE LA INSTITUCION</t>
  </si>
  <si>
    <t>B1500001696</t>
  </si>
  <si>
    <t>SERVICIO DE REFRIGERIO EN CHARLA IMPARTIDA POR ESTA INSTITUCION CON REPRESENTANTES DE LAS NACIONES UNIDAS</t>
  </si>
  <si>
    <t>B1500002622</t>
  </si>
  <si>
    <t>OMAR MUEBLES</t>
  </si>
  <si>
    <t>ADQUISICION DE SILLON SIN BRAZOS, EN TELA NEGRA. PARA USO EN EL DEPARTAMENTO DE RECURSOS HUMANOS DE ESTA INSTITUCION</t>
  </si>
  <si>
    <t>B1500045762</t>
  </si>
  <si>
    <t>SERVICIO DE INTERNET SIMETRICO, CORRESPONDIENTE AL PERIODO 26 DE OCTUBRE 2022 AL 25 DE NOVIEMBRE 2022</t>
  </si>
  <si>
    <t>SYSRAM, EIRL</t>
  </si>
  <si>
    <t>B1500000505</t>
  </si>
  <si>
    <t>FL BETANCES &amp; ASOCIADOS SRL</t>
  </si>
  <si>
    <t>ADQUSICION DE LICENCIA ADOBE CREATIVE CLOUD, PARA USO EN ESTA INSTITUCION</t>
  </si>
  <si>
    <t>ADQUISICION DE LICENCIA WEB HOSTING, PARA USO EN ESTA INSTITUCION</t>
  </si>
  <si>
    <t>ADQUISICION DE LICENCIA VPS, PARA USO EN LA ESCUELA VIRTUAL DE ESTA INSTITUCION</t>
  </si>
  <si>
    <t>B1500000593</t>
  </si>
  <si>
    <t>OFICENTRO ORIENTAL, SRL</t>
  </si>
  <si>
    <t>SERVICIOS DE MONTAJE Y DESMONTAJE DE ESCENOGRAFIA EN LA JORNADA DE CAPACITACION, TALLERES Y CHARLAS REALIZADAS POR ESTA INSTITUCION EN LA ZONA ESTE DEL PAIS</t>
  </si>
  <si>
    <t>B1500000108</t>
  </si>
  <si>
    <t>INDALO SHUTTER, SRL</t>
  </si>
  <si>
    <t>SERVICIOS DE REPARACION DE LA PUERTA DEL ALMACEN DE MATERIALES Y SUMINISTRO DE ESTA INSTITUCION</t>
  </si>
  <si>
    <t>B1500000481</t>
  </si>
  <si>
    <t>S&amp;Y SUPPLY, SRL</t>
  </si>
  <si>
    <t>COMPRA DE UTILES DE COCINA DESECHABLES, PARA USO EN ESTA INSTITUCION</t>
  </si>
  <si>
    <t>B1500045575</t>
  </si>
  <si>
    <t>SERVICIOS DE INTERNET MOVIL Y FLOTAS TELEFONICAS INSTITUCIONAL, MES DE NOVIEMBRE 2022</t>
  </si>
  <si>
    <t>B1500239001</t>
  </si>
  <si>
    <t>SERVIVICIO DE ENERGIA ELECTRICA EN ESTA INSTITUCION, PERIODO 19/10/2022-18/11/2022</t>
  </si>
  <si>
    <t>SERVICIO DE ALQUILER PARA LA REGIONAL DE ESTA INSTITUCION, UBICADA EN SAN FRANCISCO DE MACORIS</t>
  </si>
  <si>
    <t>B1500000011</t>
  </si>
  <si>
    <t>COMISALU, SRL</t>
  </si>
  <si>
    <t>SERVICIOS DE COFFEBREAK Y ALMURZOS EN VARIAS ACTIVIDADES FORMATIVAS DE ESTA INSTITUCION</t>
  </si>
  <si>
    <t>B1500000003</t>
  </si>
  <si>
    <t>KATE GOURMET, SRL</t>
  </si>
  <si>
    <t>SERVICIOS DE ALMUERZO Y REFRIGERION A ACTIVIDADES DE ESTA INSTITUCION</t>
  </si>
  <si>
    <t>B15000007490</t>
  </si>
  <si>
    <t>SEGURO DE SALUD COMPLEMENTARIO A LOS EMPLEADOS DE LA INSTITUCION</t>
  </si>
  <si>
    <t>B1500188432</t>
  </si>
  <si>
    <t>SERVICIOS TELEFONICOS E INTERNET, CORRESPONDIENTES AL MES DE NOVIEMBRE 2022</t>
  </si>
  <si>
    <t>B1500046513</t>
  </si>
  <si>
    <t>SERVICIOS DE INTERNET MOVIL Y FLOTAS TELEFONICAS INSTITUCIONAL, MES DE DICIEMBRE 2022</t>
  </si>
  <si>
    <t>B150004644</t>
  </si>
  <si>
    <t>SERVICIO DE INTERNET SIMETRICO, CORRESPONDIENTE AL PERIODO 26 DE NOVIEMBRE 2022 AL 25 DE DICIEMBRE 2022</t>
  </si>
  <si>
    <t>B1500191141</t>
  </si>
  <si>
    <t>SERVICIOS TELEFONICOS E INTERNET, CORRESPONDIENTES AL MES DE DICIEMBRE 2022</t>
  </si>
  <si>
    <t>RELACIÓN DE ESTADO DE CUENTAS DE SUPLIDORES AL 31/12/2022</t>
  </si>
  <si>
    <t>B1500007665</t>
  </si>
  <si>
    <t>SEGURO COMPLEMENTARIO A LOS EMPLEADOS DEL INAP</t>
  </si>
  <si>
    <t>B1500007834</t>
  </si>
  <si>
    <t>B1500047390</t>
  </si>
  <si>
    <t>SERVICIOS DE INTERNET MOVIL Y FLOTAS TELEFONICAS INSTITUCIONAL, MES DE ENERO 2023</t>
  </si>
  <si>
    <t>B150000233</t>
  </si>
  <si>
    <t>MUNDO PRESTAMO</t>
  </si>
  <si>
    <t>ALQUILER LOCAL DE LA OFICINA REGIONAL DE SAN FRANCISCO DE MACORIS, MES DE ENERO 2023</t>
  </si>
  <si>
    <t>RELACIÓN DE ESTADO DE CUENTAS DE SUPLIDORES AL 31/01/2023</t>
  </si>
  <si>
    <t>B1500000233</t>
  </si>
  <si>
    <t>B1500000126</t>
  </si>
  <si>
    <t>GRH CONSULTORES, SRL</t>
  </si>
  <si>
    <t>SERVICIOS DE CAPACITACION EN EL TALLER PARA LA ELABORACION Y DEFINICION DEL PROGRAMA DE MAESTRIA EN GESTION DEL TALENTO HUMANO</t>
  </si>
  <si>
    <t>B1500000308</t>
  </si>
  <si>
    <t>APORTE ECONOMICO PARA MANTENIMIENTO DE AREAS COMUNES</t>
  </si>
  <si>
    <t>E4500001511</t>
  </si>
  <si>
    <t>SERVICIOS TELEFONICOS E INTERNET, MES DE ENERO 2023</t>
  </si>
  <si>
    <t>CI-0000042-2023</t>
  </si>
  <si>
    <t>GOBERNACION CIVIL PROVINCIA SANTIAGO DE LOS CABALLEROS</t>
  </si>
  <si>
    <t>B1500048263</t>
  </si>
  <si>
    <t>RELACIÓN DE ESTADO DE CUENTAS DE SUPLIDORES AL 28/02/2023</t>
  </si>
  <si>
    <t>SERVICIOS DE INTERNET MOVIL Y FLOTAS TELEFONICAS INSTITUCIONAL, MES DE FEBRERO 2023</t>
  </si>
  <si>
    <t>RICOH DOMINICANA, SRL</t>
  </si>
  <si>
    <t>COMPAÑÍA DOMINICANA DE TELEFONOS, S.A</t>
  </si>
  <si>
    <t>RELACIÓN DE ESTADO DE CUENTAS DE SUPLIDORES AL 30/04/2023</t>
  </si>
  <si>
    <t>SERVICIOS TELEFONICOS E INTERNET, ABRIL 2023.</t>
  </si>
  <si>
    <t>B1500264262</t>
  </si>
  <si>
    <t>E4500009170</t>
  </si>
  <si>
    <t>EMPRESA DISTRIBUIDORA DE ELECTRICIDAD DEL ESTE</t>
  </si>
  <si>
    <t>SERVICIO DE ENERGIA ELECTRICA, PERIODO 20/03/2023 AL 19/04/2023</t>
  </si>
  <si>
    <t>B1500050110</t>
  </si>
  <si>
    <t>ALTICE DOMINICANA, S.A</t>
  </si>
  <si>
    <t>SERVICIO DE INTERNET SIMETRICO, PERIODO 26 DE MARZO 2023 AL 25 DE ABRIL 2023.</t>
  </si>
  <si>
    <t>B1500050011</t>
  </si>
  <si>
    <t>SERVICIO DE FLOTAS TELEFONICAS INSTITUCIONAL E INTERNET, PERIODO 20 DE MARZO 2023 AL 19 DE ABRIL 2023</t>
  </si>
  <si>
    <t>B1500000249</t>
  </si>
  <si>
    <t>MUNDO PRESTAMO, S.R.L</t>
  </si>
  <si>
    <t>ALQUILER OFICINA REGIONAL DE SAN FRANCISCO DE MACORIS, CORRESPONDIENTE AL MES DE ABRIL 2023.</t>
  </si>
  <si>
    <t>B1500000985</t>
  </si>
  <si>
    <t>SERVICIOS DE REPARACION DE LA IMPRESORA DEL DEPARTAMENTO DE GESTION DE LA FORMACION DE ESTA INSTITUCION</t>
  </si>
  <si>
    <t>B1500002918</t>
  </si>
  <si>
    <t>P.A CATERING, SRL</t>
  </si>
  <si>
    <t>SERVICIO DE ALMUERZO  Y COFFE BREAK EN VARIAS ACTIVIDADES DE ESTA INSTITUCION</t>
  </si>
  <si>
    <t>B1500001023</t>
  </si>
  <si>
    <t>DISTRIBUIDORA LAGARES, SRL</t>
  </si>
  <si>
    <t>SERVICIOS DE MANTENIMIENTO A LA PLANTA ELECTRICA DE EMERGENCIA DE ESTA INSTITUCION.</t>
  </si>
  <si>
    <t>NOMIA DE FACILITADORES</t>
  </si>
  <si>
    <t>B1500000224</t>
  </si>
  <si>
    <t>GOBERNACION PROVINCIAL DE SANTIAGO DE LOS CABALLEROS</t>
  </si>
  <si>
    <t>BS-0000431-2023</t>
  </si>
  <si>
    <t>GOBERNACIÓN DEL EDIFICIO GUBERNAMENTAL JUAN PABLO DUARTE</t>
  </si>
  <si>
    <t>APORTE PARA MANTENIMIENTO DE LAS AREAS COMUNES DEL EDIFICIO DE OFICINAS GUBERNAMENTALES JUAN PABLO DUARTE. MES DE ABRIL 2023.</t>
  </si>
  <si>
    <t>APORTE PARA MANTENIMIENTO DE AREAS COMUNES DE L EDFIFICIO DE LA GOBERNACION DE LA PROVINCIA DE SANTIAGO DE LOS CABALLEROS. LUGAR DONDE SE ENCUENTRA UBICADA LA REGIONAL DE ESTA INSTITUCION EN DICHA PROVINCIA. MES DE ABRIL 2023.</t>
  </si>
  <si>
    <t>B1500000968</t>
  </si>
  <si>
    <t>IDEMESA, S.R.L</t>
  </si>
  <si>
    <t>COMPRA DE MEDICAMENTOS PARA USO EN EL BOTIQUIN DE PRIMEROS AUXILIOS DE ESTA INSTITUCION</t>
  </si>
  <si>
    <t>B1500008450</t>
  </si>
  <si>
    <t>SEGURO DE SALUD COMPLEMENTARIO INSTITUCIONAL</t>
  </si>
  <si>
    <t>RELACIÓN DE ESTADO DE CUENTAS DE SUPLIDORES AL 31/05/2023</t>
  </si>
  <si>
    <t>B1500001051</t>
  </si>
  <si>
    <t>SERVICIOS DE MANTENIMIENTO DE LA PLANTA ELECTRICA DE ESTA INSTITUCION, MES DE MAYO 2023</t>
  </si>
  <si>
    <t>B1500003127</t>
  </si>
  <si>
    <t>BONDELIC, SRL</t>
  </si>
  <si>
    <t>BIZCOCHO PARA ACTIVIDAD "SATISFACION LABORAL DE LOS COLABORADORES CON IMPLEMENTACION EB EL PLAN DE MEJORA DE CLIMA LABORA 2023"</t>
  </si>
  <si>
    <t>B1500000034</t>
  </si>
  <si>
    <t>EDUCACION Y SISTEMA CANO, SRL</t>
  </si>
  <si>
    <t>ADQUISICION DE LICENCIA NET OP VISION PRO, PARA USO EN LOS SISTEMAS INFORMATICOS DE ESTA INSTITUCION</t>
  </si>
  <si>
    <t>B1500000227</t>
  </si>
  <si>
    <t>GOBERNACION PROVINCIAL DE SANTIAGO</t>
  </si>
  <si>
    <t>APORTE PARA MANTENIMIENTO DE LAS AREAS COMUNES DEL EDIFICIO DE LA GOBERNACION PROVINCIAL DE SANTIAGO, MES DE MAYO 2023</t>
  </si>
  <si>
    <t>B1500002939</t>
  </si>
  <si>
    <t>INSITUTO TECNOLOGICO DE SANTO DOMINGO</t>
  </si>
  <si>
    <t>COSTIO CORRESPONDIENTE AL TRIMESTRE MAYO-JULIO 2023 DE LA MESTRIA EN GERENCIA DE CALIDAD Y PRODUCTIVIDAD, QUE ESTA CURSANDO UNA SERVIDORA PUBLICA DE ESTA INSTITUCION</t>
  </si>
  <si>
    <t>B1500000253</t>
  </si>
  <si>
    <t>ALQUILER DEL LOCAL DE LA OFICINA REGIONAL DE ESTA INSTITUCION, UBICADA EN SAN FRANCISCO DE MACORIS. CORRESPONDIENTE AL MES DE MAYO 2023</t>
  </si>
  <si>
    <t>B1500050950</t>
  </si>
  <si>
    <t>SERVICIOS DE INTERNETE SIMETRICO EN ESTA INSITITUCION. PERIODO 26 DE ABRIL 2023 AL 25 DE MAYO 2023.</t>
  </si>
  <si>
    <t>B1500050812</t>
  </si>
  <si>
    <t>SERVICIOS DE INTERNET INALAMBRICO Y FLOTAS TELEFONICAS INSTITUCIONAL, PERIODO 20 DE ABRIL 2023 AL 19 DE MAYO 2023.</t>
  </si>
  <si>
    <t>E4500001182</t>
  </si>
  <si>
    <t>SERVICIOS TE INTERNET EN ESTA INSTITUCION, CORRESPONDIENTE AL MES DE MAYYO 2023</t>
  </si>
  <si>
    <t>B1500269304</t>
  </si>
  <si>
    <t>SERVICIO  DE ENERGIA ELECTRICA EN ESTA INSTITUCION, CORRESPONDIENTE AL PERIODO 19/04/2023 AL 19/05/2023</t>
  </si>
  <si>
    <t>B1500000042</t>
  </si>
  <si>
    <t>PUBLICOS Y ESTRATEGIAS, SRL</t>
  </si>
  <si>
    <t>SERVICIOS DE CONSULTORIA EN LA ELABORACION E IMPLEMENTACION DEL PLAN ESTRATEGICO DE COMUNICACIÓN DE ESTA INSTITUCION.</t>
  </si>
  <si>
    <t>APORTE PARA MANTENIMIENTO DE LAS AREAS COMUNES DEL EDIFICIO DE OFICINAS GUBERNAMENTALES JUAN PABLO DUARTE. PERIODO ABRIL -MAYO 2023.</t>
  </si>
  <si>
    <t>RELACIÓN DE ESTADO DE CUENTAS DE SUPLIDORES AL 30/06/2023</t>
  </si>
  <si>
    <t>ELVIRA POLANCO DIAZ</t>
  </si>
  <si>
    <t>SERVICIO DE COFFEBREAK EN VARIAS ACTIVIDADES DESARROLLADAS POR ESTA INSTITUCION</t>
  </si>
  <si>
    <t>B1500008867</t>
  </si>
  <si>
    <t>B1500162053</t>
  </si>
  <si>
    <t>AGUA PLANETA AZUL</t>
  </si>
  <si>
    <t>LLENADO DE 60 BOTELLONES DE AGUA POTABLE, PARA CONSUMO DE ESTA INSTITUCION</t>
  </si>
  <si>
    <t>B1500000060</t>
  </si>
  <si>
    <t>WANDER AUTO GAS, SRL</t>
  </si>
  <si>
    <t>COMPRA DE NEUMATICOS PARA LOS VEHICULOS NISSAN PAHTFINDER Y HIUNDAY H-1. PROPIEDAD DE ESTA INSTITUCION</t>
  </si>
  <si>
    <t>B1500000026</t>
  </si>
  <si>
    <t>NELSON RAMIREZ AUTO PARTS</t>
  </si>
  <si>
    <t>SERVICIO DE MANTENIMIENTO A LOS VEHICULOS NISSAN PATHFINDER Y FORD EXPLORER. PROPIEDAD DE ESTA INSTITUCION</t>
  </si>
  <si>
    <t>B1500274324</t>
  </si>
  <si>
    <t>SERVICIO DE ENERGIA ELECTRICA EN ESTA INSTITUCION, CORRESPONDIENTE AL PERIODO 19/05/2023 AL  19/06/2023</t>
  </si>
  <si>
    <t>B1500051795</t>
  </si>
  <si>
    <t>SERVICIO DE INTERNET SIMETRICO EN ESTA INSTITUCION, CORRESPONDIENTE AL PERIODO 26 DE MAYO 2023 AL 25 DE JUNIO 2023</t>
  </si>
  <si>
    <t>B1500119393</t>
  </si>
  <si>
    <t>SERVICIO DE AGUA POTABLE EN ESTA INSTITUCION. PERIODO ABRIL-JUNIO 2023</t>
  </si>
  <si>
    <t>B1500051677</t>
  </si>
  <si>
    <t>SERVICIO DE FLOTAS TELEFONICAS INSTITUCIONAL E INTERNE INALAMBRICO EN ESTA INSTITUCION. PERIODO 20 DE MAYO 2023 AL 19 DE JUNIO 2023</t>
  </si>
  <si>
    <t>B1500000256</t>
  </si>
  <si>
    <t>SERVICIO DE ALQUILER DEL LOCAL DONDE SE ENCUENTRA LA OFICINA REGION AL DE ESTA INSITUCION, EN SAN FRANCISCO DE MACORIS. MES DE JUNIO 2023</t>
  </si>
  <si>
    <t>APORTE PARA MANTENIMIENTO DE LAS AREAS COMUNES DEL EDIFICIO DE OFICINAS GUBERNAMENTALES JUAN PABLO DUARTE. PERIODO ABRIL -JUNIO 2023.</t>
  </si>
  <si>
    <t>B1500000120</t>
  </si>
  <si>
    <t>CONSULTORES EN SEGURIDAD TECNOLOGICA E INFORMATICA  ARC, SRL</t>
  </si>
  <si>
    <t>ADQUISICION DE 50 LICENCIAS DE ANTIVIRUS MCAFFE, PARA USO EN LOS EQUIPOS TECNOLOGICOS DE ESTA INSTITUCION</t>
  </si>
  <si>
    <t>B1500000525</t>
  </si>
  <si>
    <t>S &amp; Y SUPPLY SRL</t>
  </si>
  <si>
    <t xml:space="preserve">ADQUISIOCN DE  CAJAS DE CARTON, PARA ARCHIVO DE DOCUMENTOS Y ARMARIO DE METAL CON DOS PUERTAS </t>
  </si>
  <si>
    <t>INVERSIONES CORGARHI, SRL</t>
  </si>
  <si>
    <t>SERVICIO DE ALMUERZO EN ACTIVIDAD INSTITUCIONAL</t>
  </si>
  <si>
    <t>B1500000701</t>
  </si>
  <si>
    <t>B1500000339</t>
  </si>
  <si>
    <t>AENOR DOMINICANA, SRL</t>
  </si>
  <si>
    <t>SERVICIOS DE AUDITORIA EN LA RECERTIFICACION DE ESTA INSTITUCION EN LA NORMA ISO 9001:2015</t>
  </si>
  <si>
    <t>B1500001541</t>
  </si>
  <si>
    <t>BANDERAS  GLOBALES HC, SRL</t>
  </si>
  <si>
    <t>CONFECCION DE BANDERAS INSTITUCIONAL</t>
  </si>
  <si>
    <t>E450000014281</t>
  </si>
  <si>
    <t>SERVICIOS TELEFONICOS E INTERNTE EN ESTA INSTITUCION, CORRESPONDIENTE AL MES DE JUNIO 2023</t>
  </si>
  <si>
    <t>GOBERNACIÓN PROVINCIAL DE SANTIGO DE SANTIAGO DE LOS CABALLEROS</t>
  </si>
  <si>
    <t>APORTE PARA MANTENIMIENTO DE LAS AREAS COMUNES DEL EDIFICIO DE LA GOBERNACION DE LA PROVINCIA DE SANTIAGO DE LOS CABALLEROS, DONDE SE ENCUANTRA LA OFICINA REGIONAL DE ESTA INSTITUCION ES ESA PROVINCIA</t>
  </si>
  <si>
    <t>FACTURA NCF No. / CONTRATO No.</t>
  </si>
  <si>
    <t>B1500000036</t>
  </si>
  <si>
    <t>SERVICIO DE COFFE BREAK EN LA ENTREGA DE CERTIFICADO DEL CURSO DE LENGUA DE SEÑAS</t>
  </si>
  <si>
    <t>B1500001547</t>
  </si>
  <si>
    <t>HOTELES NACIONALES, SA</t>
  </si>
  <si>
    <t>SERVICIO DE ALMUERZO TIPO BUFFET EN ACTIVIDAD "JORNADA DE RECURSOS HUMANOS"</t>
  </si>
  <si>
    <t>B1500000005</t>
  </si>
  <si>
    <t>KATE GOURMET</t>
  </si>
  <si>
    <t>SERVICIO DE COFFE BREAK DURANTE VARIOS DIAS EN LA CAPACITACION DE LENGUAJE DE SEÑAS</t>
  </si>
  <si>
    <t>B1500009067</t>
  </si>
  <si>
    <t>SERVICIO DE SEGURO COMPLEMNETARIO DE SALUD A LOS EMPLEADOS DE LA INSTITUCION</t>
  </si>
  <si>
    <t>SERVICIO DE ALQUILER DEL LOCAL DE LA OFICINA RECIONAL DE ESTA INSTITUCION EN SAN FRANCISCO DE MACORIS, MES DE JULIO 2023.</t>
  </si>
  <si>
    <t>B1500000352</t>
  </si>
  <si>
    <t>APORTE POR MANTENIMIENTO DE LAS AREAS COMUNES DEL EDIFICIO DE OFICINAS GUBERNAMENTALES JUAN PABLO DUARTE, MES DE JULIO 2023</t>
  </si>
  <si>
    <t>B1500052561</t>
  </si>
  <si>
    <t>SERVICIOS INTERNET MOVIL Y FLOTAS TELEFONICAS INSTITUCIONAL, PERIODO 20 DE JUNIO 2023 AL 19 DE JULIO 2023</t>
  </si>
  <si>
    <t>B1500052672</t>
  </si>
  <si>
    <t>SERVICIO DE INTERNET SIMETRICO EN ESTA INSTITUCION, CORRESPONDIENTE AL PERIODO 26 DE JUNIO 2023 AL 25 DE JULIO 2023</t>
  </si>
  <si>
    <t>B1500279425</t>
  </si>
  <si>
    <t>SERVICIO DE ENERGIA ELECTRICA EN ESTA INSTITUCION, CORRESPONDIENTE AL PERIODO 19 DE JUNIO DEL 2023 AL 19 DE JULIO DEL 2023.</t>
  </si>
  <si>
    <t>B1500000314</t>
  </si>
  <si>
    <t>SIALAP SOLUCIONES SRL</t>
  </si>
  <si>
    <t>COMPRA DE MATERIAL DESECHABLE PARA CONSUMO EN ESTA INSITUCION.</t>
  </si>
  <si>
    <t>B1500000035</t>
  </si>
  <si>
    <t>SERVICIO DE COFFE BREAK  PARA ACTIVIDAD DE ENTREGA DE CERTIFICADOS DEL DIPLOMADO EN COMPRAS Y CONTRATACIONES</t>
  </si>
  <si>
    <t>HEICES CONSULTING, SRL</t>
  </si>
  <si>
    <t>SERVICIO DE CAPACITACION EN LIDERAZGO PARA LA INNOVACION PÚBLICA</t>
  </si>
  <si>
    <t>S&amp;Y SUPPLY SRL</t>
  </si>
  <si>
    <t>ADQUISICION DE DOS ARMARIOS DE METAL, DE DOS PUERTAS, COLOR CREMA, PARA USO EN LA DIVISION DE CONTABILIDAD DE ESTA INSTITUCION</t>
  </si>
  <si>
    <t>B1500000528</t>
  </si>
  <si>
    <t>COMPRA DE CAJA PARA ARCHIVOS DE DOCUMENTOS, PARA USO EN LA DIVISION DE CONTABILIDAD DE ESTA INSTITUCION</t>
  </si>
  <si>
    <t>B1500001014</t>
  </si>
  <si>
    <t>COMPRA DE MEDICAMENTOS PARA EL REABASTTECIMIENTO DEL BOTIQUIN DE PRIMEROS AUXILIIOS DE ESTA  INSTITUCION</t>
  </si>
  <si>
    <t>OCP-FCR-00001068</t>
  </si>
  <si>
    <t>REEMBOLSO DE BOLETO AERERO Y VIATIVOS DEL SR. ANGEL EDUARDO FAMILIA, DURANTE SU ASISTENCIA AL MASTER EN ALTA GESTION PUBLICA. DESARROLLADO EN PARIS, FRANCIA.</t>
  </si>
  <si>
    <t>EKMJ KREATIVE DIGITAL GROUP, SRL</t>
  </si>
  <si>
    <t>SERVICIO DE CAPACITACION EN CHARLA "IMAGEN EFECTIVA E IMPACTO CORPORATIVO"</t>
  </si>
  <si>
    <t>SERVICIO DE ALMUERZO EN LA REUNION PARA LA CORRDINACION DEL SELLO CLAD</t>
  </si>
  <si>
    <t>E450000016858</t>
  </si>
  <si>
    <t>SERVICIO DE INTERNT, CORRESPONDIENTE AL MES DE JULIO 2023</t>
  </si>
  <si>
    <t>RELACIÓN DE ESTADO DE CUENTAS DE SUPLIDORES AL 31/07/2023</t>
  </si>
  <si>
    <t>RELACIÓN DE ESTADO DE CUENTAS DE SUPLIDORES AL 31/08/2023</t>
  </si>
  <si>
    <t>B1500053554</t>
  </si>
  <si>
    <t>SERVICIO DE INTERNET SIMETRICO EN ESTA INSTITUCION, CORRESPONDIENTE AL PERIODO 26 DE JULIO 2023 AL 25 DE AGOSTO 2023</t>
  </si>
  <si>
    <t>B1500053418</t>
  </si>
  <si>
    <t>SERVICIOS INTERNET MOVIL Y FLOTAS TELEFONICAS INSTITUCIONAL, PERIODO 20 DE JULIO 2023 AL 19 DE AGOSTO 2023</t>
  </si>
  <si>
    <t>E450000019426</t>
  </si>
  <si>
    <t>SERVICIO DE INTERNT, CORRESPONDIENTE AL MES DE AGOSTO 2023</t>
  </si>
  <si>
    <t>B1500003132</t>
  </si>
  <si>
    <t>INSTITUTO TECNOLOGICO DE SANTO DOMINGO</t>
  </si>
  <si>
    <t>COSTO CORRESPONDIENTE AL TRIMESTRE AGOSTO-OCTUBRE 2023 DE LA MAESTRIA EN GERENCIA DE CALIDAD Y PRODUCTIVIDAD QUE ESTA CURSANDO UNA SERVIDORA DE ESTA INSTITUCION</t>
  </si>
  <si>
    <t>B1500000296</t>
  </si>
  <si>
    <t>WESOLVE TECH, SRL</t>
  </si>
  <si>
    <t>ADQUISICION DE LICENCIA MAIL JET, PARA USO EN LAS PLATAFORMAS TECNOLOGICAS DE ESTA INSTITUCION</t>
  </si>
  <si>
    <t>B1500000689</t>
  </si>
  <si>
    <t>FRESCO DEL HORNO, SRL</t>
  </si>
  <si>
    <t>COMPRA DE BIZCOCHO PREEMPACADO. PARA CONSUMO EN ESTA INSTITUCION</t>
  </si>
  <si>
    <t>B1500001147</t>
  </si>
  <si>
    <t>SERVICIO DE CHEQUEO Y MANTENIMIENTO A LA PLANTA ELECTRICA DE EMERGENCIA DE ESTA INSTITUCION. CORRESPONDIENTE AL MES DE AGOSTO 2023.</t>
  </si>
  <si>
    <t>LIZDY SOLUCIONES, SRL</t>
  </si>
  <si>
    <t>SERVICIO DE ALQUILER DE TRIPODES, CAMARA FOTOGRAFICA Y CAMARA DE GRABACION DE VIDEO Y EQUIPOS AUDIOVISUALES. PARA LA REALIZACION DEL EVENTOS EN 19 PROVINCIAS DEL PAIS</t>
  </si>
  <si>
    <t>B1500000645</t>
  </si>
  <si>
    <t>ADQUISICION DE LICENCIA MICROSOFT OFFICE 365. PARA USO ENLAS PLATAFORMAS TECNOLOGICAS DE ESTA INSTITUCION</t>
  </si>
  <si>
    <t>SERVICIO DE ALMUERZO EN CONFERENCIA LIDERAZGO PARA LA INNOVACION PUBLICA. ACTIVIDAD DESARROLLADA POR ESTA INSTITUCION.</t>
  </si>
  <si>
    <t>SMC GRUOP, SRL</t>
  </si>
  <si>
    <t>SERVICI0 DE REFRIGERIO EN ACTIVIAD "REGIMEN ETICO Y DISCIPLINARIO DE LA LEY No.41-08 DE FUNCION PUBLICA Y SU REGLAMENTO No.523-09 DE RELACIONES LABORALES.</t>
  </si>
  <si>
    <t>B1500163822</t>
  </si>
  <si>
    <t>B1500000232</t>
  </si>
  <si>
    <t>APORTE PARA MANTENIMIENTO DE AREAS COMUNES DEL EDIFICIO DE LA GOBERNACION PROVINCIAL  DE SANTIAGO DE LOS CABALLEROS. MESES DE JULIO-AGOSTO 2023</t>
  </si>
  <si>
    <t>B1500000359</t>
  </si>
  <si>
    <t>APORTE PARA MANTENIMIENTO DE AREAS COMUNES DEL EDIFICIO DE OFICINAS GUBERNAMENTALES JUAN PABLO DUARTE. CORRESPONDIENTE A LOS MESES DE JULIO-AGOSTO 2023</t>
  </si>
  <si>
    <t>B1500002235</t>
  </si>
  <si>
    <t>CHICO AUTO PAINT. EIRL</t>
  </si>
  <si>
    <t>PAGO FACTURA POR CONCEPTO DE DEDUCIBLE, POR REPARACION DE VEHICULO DE ESTA INSTITUCION</t>
  </si>
  <si>
    <t>B1500009286</t>
  </si>
  <si>
    <t>PAGO DEL VALOR CORRESPONDIENTE A LOS TITULAREES (EMPLEADOS) DEL SEGURO DE SULUD COMPLEMENTARIO INSTITUCIONAL. CORRESPONDIENTE AL MES DE SPTIEMBRE 2023</t>
  </si>
  <si>
    <t>B1500284485</t>
  </si>
  <si>
    <t>SERVICIO DE ENERGIA ELECTRICA EN ESTA INSTITUCION, CORRESPONDIENTE AL PERIODO 19/07/2023 AL 18/08/2023</t>
  </si>
  <si>
    <t>SERVICIO DE ALMUERZO EN CAPACITACION SOBRE IMAGEN EFECTIVA E IMPACTO CORPORATIVA</t>
  </si>
  <si>
    <t>SERVICIO DE ALMUERZO EN CONFERENCIA LIDERAZGO PARA LA INNOVACION PUBLICA</t>
  </si>
  <si>
    <t>B1500009449</t>
  </si>
  <si>
    <t>PAGO DEL VALOR CORRESPONDIENTE A LOS TITULAREES (EMPLEADOS) DEL SEGURO DE SULUD COMPLEMENTARIO INSTITUCIONAL. CORRESPONDIENTE AL MES DE OCTUBRE 2023</t>
  </si>
  <si>
    <t>APORTE PARA MANTENIMIENTO DE AREAS COMUNES DEL EDIFICIO DE OFICINAS GUBERNAMENTALES JUAN PABLO DUARTE. CORRESPONDIENTE A LOS MESES DE SEPTIEMBRE 2023</t>
  </si>
  <si>
    <t>B1500289568</t>
  </si>
  <si>
    <t>SERVICIO DE ENERGIA ELECTRICA EN ESTA INSTITUCION, CORRESPONDIENTE AL PERIODO 18/08/2023 AL 18/09/2023</t>
  </si>
  <si>
    <t>GOBERNACION PROV. SANTIAGO</t>
  </si>
  <si>
    <t>B1500000041</t>
  </si>
  <si>
    <t>ELVIRA POLANCO</t>
  </si>
  <si>
    <t>SERVICIO DE ALMUERZOS EN ACTIVIDAD PARA INTERCAMBIO DE BUENAS PRACTICAS EN EL DESARROLLO DE PROGRAMAS DE MAESTRIA Y EDUCACION CONTINUADA</t>
  </si>
  <si>
    <t>E450000000076</t>
  </si>
  <si>
    <t>SERVICIOS INTERNET MOVIL Y FLOTAS TELEFONICAS INSTITUCIONAL, PERIODO 20 DE AGOSTO 2023 AL 19 DE SEPTIEMBRE 2023</t>
  </si>
  <si>
    <t>E450000000121</t>
  </si>
  <si>
    <t>SERVICIO DE INTERNET SIMETRICO EN ESTA INSTITUCION, CORRESPONDIENTE AL PERIODO 26 DE AGOSTO 2023 AL 25 DE SEPTIEMBRE 2023</t>
  </si>
  <si>
    <t>B1500000038</t>
  </si>
  <si>
    <t>SERVICIO DE ALMUERZOS EN ACTIVIDAD CAFÉ LEGAL</t>
  </si>
  <si>
    <t>SERVICIO DE INTERNT, CORRESPONDIENTE AL MES DE SEPTIEMBRE 2023</t>
  </si>
  <si>
    <t>B1500001150</t>
  </si>
  <si>
    <t>SERVICIO DE CHEQUEO Y MANTENIMIENTO A LA PLANTA ELECTRICA DE EMERGENCIA DE ESTA INSTITUCION. CORRESPONDIENTE AL MES DE SEPTIEMBRE  2023.</t>
  </si>
  <si>
    <t>B1500164285</t>
  </si>
  <si>
    <t>B1500000739</t>
  </si>
  <si>
    <t>SOWEY COMERCIAL, EIRL</t>
  </si>
  <si>
    <t>COMPRA DE ESTUFA EMPOTRABLE, EN ACERO INOXIDABLE. PARA USO EN ESTA INSTITUCION</t>
  </si>
  <si>
    <t>E450000022043</t>
  </si>
  <si>
    <t>RELACIÓN DE ESTADO DE CUENTAS DE SUPLIDORES AL 30/09/2023</t>
  </si>
  <si>
    <t>APORTE PARA MANTENIMIENTO DE AREAS COMUNES DEL EDIFICIO DE LA GOBERNACION PROVINCIAL SANTIAGO DE LOS CABALLEROS. CORRESPONDIENTE AL MES DE SEPTIEMBRE 2023</t>
  </si>
  <si>
    <t>RELACIÓN DE ESTADO DE CUENTAS DE SUPLIDORES AL 31/10/2023</t>
  </si>
  <si>
    <t>B1500002839</t>
  </si>
  <si>
    <t>FORISTERIA ZUNIFLOR, SRL</t>
  </si>
  <si>
    <t>SERVICIO DE CORONA DE FLORES PARA ENTREGADA EN LA HONRAS FUNEBRE DE HERMANA DE UNA SERVIDORA DE ESTA INSTITUCION</t>
  </si>
  <si>
    <t>B1500294658</t>
  </si>
  <si>
    <t>SERVICIO DE ENERGIA ELECTRICA EN ESTA INSTITUCION, CORRESPONDIENTE AL PERIODO 18/09/2023 AL 19/10/2023</t>
  </si>
  <si>
    <t>B1500000537</t>
  </si>
  <si>
    <t>S &amp; Y SUPPLY, SRL</t>
  </si>
  <si>
    <t>ADQUISICION DE  TRITURADORAS , ARMARIO Y ARCHIVO PARA USO EN ESTA INSTITUCION</t>
  </si>
  <si>
    <t>B1500002192</t>
  </si>
  <si>
    <t>XIOMARI VELOZ D´LUJO FIESTA, SRL</t>
  </si>
  <si>
    <t>SERVICIO DE ALMUERZO Y COFFE BREAK, EN DIPLOMADO GESTION ESTRATEGICA DEL ESTADO. IMPARTIDO POR ESTA INSTITUCION A REPRESENTANTES DE ESAP COLOMBIA.</t>
  </si>
  <si>
    <t>B1500000164</t>
  </si>
  <si>
    <t>CONTRATACION DE SERVICIOS DE MONTAJE DE EQUIPO DE ILUMINACION Y AUDIOVISUALES EN ACTIVIDAD CON LOS FACILITADORES DE ESTA INSTITUCION</t>
  </si>
  <si>
    <t>E4500000024118</t>
  </si>
  <si>
    <t>SERVICIO DE INTERNT, CORRESPONDIENTE AL MES DE OCTUBRE 2023</t>
  </si>
  <si>
    <t>E4500000000294</t>
  </si>
  <si>
    <t>SERVICIO DE INTERNET SIMETRICO EN ESTA INSTITUCION, CORRESPONDIENTE AL PERIODO 26 DE SEPTIEMBRE 2023 AL 25 DE OCTUBRE 2023</t>
  </si>
  <si>
    <t>B1500002072</t>
  </si>
  <si>
    <t>SERVICIO DE MONTAJE DE ACTIVIDAD "ENCUENTRO DE FACILITADORES", ACTIVIDAD DESARROLLADA POR ESTA INSTITUCION.</t>
  </si>
  <si>
    <t>APORTE PARA MANTENIMIENTO DE AREAS COMUNES DEL EDIFICIO DE LA GOBERNACION PROVINCIAL SANTIAGO DE LOS CABALLEROS. CORRESPONDIENTE AL MES DE OCTUBRE 2023</t>
  </si>
  <si>
    <t>B1500000373</t>
  </si>
  <si>
    <t>APORTE PARA MANTENIMIENTO DE AREAS COMUNES DEL EDIFICIO DE OFICINAS GUBERNAMENTALES JUAN PABLO DUARTE. CORRESPONDIENTE AL  MESE DE OCTUBRE 2023</t>
  </si>
  <si>
    <t>B1500000245</t>
  </si>
  <si>
    <t>MERKAPARTS</t>
  </si>
  <si>
    <t>SERVICIO DE MANTENIMIENTO Y REPARACION AL VEHICULO FORD EXPLORER, PROPIEDAD DE ESTA INSTITUCION</t>
  </si>
  <si>
    <t>B1500000817</t>
  </si>
  <si>
    <t>OFICENTRO ORIENTAL</t>
  </si>
  <si>
    <t>COMPRA DE CARPETAS EJECUTIVAS, CON CALCULADORA INCLUIDA Y GRABADA CON LOGO DEL INAP</t>
  </si>
  <si>
    <t>B1500002185</t>
  </si>
  <si>
    <t>SERVICIO DE ALMUERZO Y COFFE BREAK EN VARIAS ACTIVIDADES DE ESTA ISNTITUCION.</t>
  </si>
  <si>
    <t>B1500000001</t>
  </si>
  <si>
    <t>LEIKO ILONKA VALENTINA ORTIZ CRUZ</t>
  </si>
  <si>
    <t>SERVICIO DE CAPACITACION EN CHARLA "CERTEZA Y LIDERAZGO, IMPARTIDO A LOS FACILITADORES DE ESTA INSTITUCION,</t>
  </si>
  <si>
    <t>COMPRA DE ROUTER, SWITCH Y SERVICIOS DE CONFIGURACION DE 5 UNIDADES DE TELEFONOS IP A LA CENTRAL TELEFONICA DE ESTA INSTITUCION</t>
  </si>
  <si>
    <t>B1500000827</t>
  </si>
  <si>
    <t>VELEZ IMPORT, SRL</t>
  </si>
  <si>
    <t>COMPRA DE MATERIAL GASTABLE DE OFICINA, PARA USO EN ESTA INSTITUCION</t>
  </si>
  <si>
    <t>GRUPO SADELCO, SRL</t>
  </si>
  <si>
    <t>SERVICIO DE IMPRESIÓN DE HOJAS TIMBRADAS, PARA USO DE ESTA INSTITUCION</t>
  </si>
  <si>
    <t>B1500003082</t>
  </si>
  <si>
    <t>SERVICIO DE MANTENIMIENTO Y CAMBIO DE GOMAS AL MOTOR DE MENSAJERIA DE ESTA INSTITUCION</t>
  </si>
  <si>
    <t>B1500000548</t>
  </si>
  <si>
    <t>COMPRA DE CAFÉ, AZUCAR, CREMORA Y TE. PARA CONSUMO EN ESTA INSTITUCION</t>
  </si>
  <si>
    <t>B1500001796</t>
  </si>
  <si>
    <t>INVERSIONES PEÑAFA, SRL</t>
  </si>
  <si>
    <t>B1500002349</t>
  </si>
  <si>
    <t>SERVICIO DE MANTENIMIENTO Y REPARACION DE VARIOS VEHICULOS DE ESTA INSTITUCION</t>
  </si>
  <si>
    <t>CHICO AUTO PAINT, EIRL</t>
  </si>
  <si>
    <t>SERVICIO DE MANTENIMIENTO Y REPRACION DEL VEHICULO NISSAN PATHFINDER, PROPIEDAD DE E STA INSTITUCION</t>
  </si>
  <si>
    <t>B1500003358</t>
  </si>
  <si>
    <t>PAGO SERVICIOS DE CAPACITACION CORRESPONDIENTE AL TRIMESTRE NOVIEMBRE 2023-ENERO 2024, DE LA MAESTRIA EN GERENCIA DE CALIDAD Y PRODUCTIVIDAD A UNA SERVIDORA DE ESTA INSTITUCION</t>
  </si>
  <si>
    <t>B1500299783</t>
  </si>
  <si>
    <t>SERVICIO DE ENERGIA ELECTRICA EN ESTA INSTITUCION, CORRESPONDIENTE AL PERIODO 19/10/2023 AL 20/11/2023</t>
  </si>
  <si>
    <t>B1500000380</t>
  </si>
  <si>
    <t>APORTE PARA MANTENIMIENTO DE AREAS COMUNES DEL EDIFICIO DE OFICINAS GUBERNAMENTALES JUAN PABLO DUARTE. CORRESPONDIENTE AL  MESE DE NOVIEMBRE 2023</t>
  </si>
  <si>
    <t>E4500000000616</t>
  </si>
  <si>
    <t>SERVICIO DE INTERNET SIMETRICO EN ESTA INSTITUCION, CORRESPONDIENTE AL PERIODO 26 DE OCTUBRE 2023 AL 25 DE NOVIEMBRE 2023</t>
  </si>
  <si>
    <t>E4500000000570</t>
  </si>
  <si>
    <t>SERVCIOS DE INTERNET INALAMBRICO Y FLOTAS TELEFONICAS INSTITUCIONAL, CORRESPONDIENTE AL PERIODO 20 DE OCTUBRE 2023 AL 19 DE NOVIEMBRE 2023</t>
  </si>
  <si>
    <t>B1500010551</t>
  </si>
  <si>
    <t>SERVICIO DE SEGURO COMPLEMENTARIO DE SALUD A LOS EMPLEADOS DE LA INSTITUCION, MES DE DICIEMBRE 2023</t>
  </si>
  <si>
    <t>B1500000062</t>
  </si>
  <si>
    <t>SERVICIO DE REPARACION Y MANTENIMIENTO A VARIOS VEHICULOS DE LA INSTITUCION</t>
  </si>
  <si>
    <t>MREKAPARTS, SRL</t>
  </si>
  <si>
    <t>SERVICIO DE MANTENIMIENTO AL VEHICULO TOYOTA CAMRY, PROPIEDAD DE ESTA INSTITUCION</t>
  </si>
  <si>
    <t>B1500000138</t>
  </si>
  <si>
    <t>HCJ LOGISTIC, SRL</t>
  </si>
  <si>
    <t>SERVICIO INFORMATICOS PARA DESARROLLO DE PAGINA WEB DE ESTA INSTITUCION</t>
  </si>
  <si>
    <t>B1500000269</t>
  </si>
  <si>
    <t>RELACIÓN DE ESTADO DE CUENTAS DE SUPLIDORES AL 30/11/2023</t>
  </si>
  <si>
    <t>E450000026977</t>
  </si>
  <si>
    <t>APORTE PARA MANTENIMIENTO DE AREAS COMUNES DEL EDIFICIO DE LA GOBERNACION PROVINCIAL SANTIAGO DE LOS CABALLEROS. CORRESPONDIENTE AL MES DE NOVIEMBRE 2023</t>
  </si>
  <si>
    <t>B1500048244</t>
  </si>
  <si>
    <t>SIGMA PETROLEUM CORP</t>
  </si>
  <si>
    <t>TCKETS DE COMBUSTIBLE PARA USO EN LA INSTITUCION</t>
  </si>
  <si>
    <t>SERVICIOS DE ALQUILER DEL LOCAL DE LA OFICINA REGIONAL DE ESTA INSTITUCION, UBICADA EN SAN FRANCISCO DE MACORIS, CORRESPONDIENTE AL PERIODO SEPTIEMBRE-NOVIEMBRE 2023.</t>
  </si>
  <si>
    <t>SERVICIO DE INTERNT, CORRESPONDIENTE AL MES DE NOVIEMBRE 2023</t>
  </si>
  <si>
    <t>RELACIÓN DE ESTADO DE CUENTAS DE SUPLIDORES AL 31/12/2023</t>
  </si>
  <si>
    <t>RECURSOS PROPIOS</t>
  </si>
  <si>
    <t>RELACIÓN DE ESTADO DE CUENTAS DE SUPLIDORES AL 31/01/2024</t>
  </si>
  <si>
    <t>SERVICIO DE ENERGIA ELECTRICA CORRESPONDIENTE AL PERIODO 19/12/2023 AL 19/01/2024</t>
  </si>
  <si>
    <t>PRESUPUESTO</t>
  </si>
  <si>
    <t>B1500310123</t>
  </si>
  <si>
    <t>E450000034399</t>
  </si>
  <si>
    <t>SERVICIOS TELEFONICOS E INTERNET, CORRESPONDIENTE AL MES DE ENERO 2024</t>
  </si>
  <si>
    <t>GOBERNACION EDIF. GUBERNAMENTAL JUAN PABLO DUARTE</t>
  </si>
  <si>
    <t>APORTE PARA MANTENIMIENTO DE AREAS COMUNES, CORRESPONDIENTE AL MES DE ENERO 2024</t>
  </si>
  <si>
    <t>GOBERNACION PROVINCIAL SANTIAGO DE LOS CABALLEROS</t>
  </si>
  <si>
    <t>NOMINA FACILITADORES</t>
  </si>
  <si>
    <t>B1500010961</t>
  </si>
  <si>
    <t>SEGURO DE SALUD COMPLEMENTARIO INSTITUCIONAL, MES DE FEBRERO 2024.</t>
  </si>
  <si>
    <t>B1500001213</t>
  </si>
  <si>
    <t>DISTRIBUIDORA LAGARES</t>
  </si>
  <si>
    <t>SERVICIOS DE CHEQUEO Y MANTENIMIENTO A LA PLANTA ELECTRICA DE EMERGENCIA, MES DE ENERO 2024.</t>
  </si>
  <si>
    <t>B1500000111</t>
  </si>
  <si>
    <t>PRODUCTOS ELÉCTRICOS INDUSTRIALES, SRL</t>
  </si>
  <si>
    <t>SERVICIO DE INSTALACIÓN DE QUIPOS ELÉCTRICOS PARA SER INSTALADOS EN EL IAC.</t>
  </si>
  <si>
    <t>B1500000251</t>
  </si>
  <si>
    <t>XIOMARA M. LUCIANO LUCIANO</t>
  </si>
  <si>
    <t>SERVICIO DE LEGALIZACIÓN DE DOCUMENTOS</t>
  </si>
  <si>
    <t>B1500000252</t>
  </si>
  <si>
    <t>CORPORACIÓN DEL ACUEDUCTO Y ALCANTARILLADO DE SANTO DOMINGO</t>
  </si>
  <si>
    <t>COMPAÑÍA DOMINICANA DE TELÉFONOS, S.A.,</t>
  </si>
  <si>
    <t>B1500000214</t>
  </si>
  <si>
    <t>NCR SURTIDOS EMPRESARIALES, SRL.</t>
  </si>
  <si>
    <t>SERVICIO DE ALMUERZO Y COFFEBREAK</t>
  </si>
  <si>
    <t>B1500001216</t>
  </si>
  <si>
    <t>DISTRIBUIDORA LAGARES, SRL.</t>
  </si>
  <si>
    <t>B1500001864</t>
  </si>
  <si>
    <t>COMERCIAL DE PEÑA - INVERSIONES PEÑAFA, SRL.</t>
  </si>
  <si>
    <t>B1500001865</t>
  </si>
  <si>
    <t>SERVICIO DE REPARACIÓN Y MANTENIMIENTO A VEHÍCULOS INSTITUCIONALES</t>
  </si>
  <si>
    <t>Rhina Peña Bello</t>
  </si>
  <si>
    <t>SERVICIO DE CHEQUEO Y MANTENIMIENTO DE LA PLANTA DE EMERGENCIA ELÉCTRICA, CORRESPONDIENTE A FEBRERO 2024</t>
  </si>
  <si>
    <t>ADQUISICIÓN DE NEUMÁTICOS</t>
  </si>
  <si>
    <t>NÓMINA DE FACILITADORES</t>
  </si>
  <si>
    <t>SERVICIOS TELEFONICOS E INTERNET, CORRESPONDIENTE AL MES DE FEBRERO 2024</t>
  </si>
  <si>
    <t>B1500133408</t>
  </si>
  <si>
    <t>E450000037008</t>
  </si>
  <si>
    <t>RELACIÓN DE ESTADO DE CUENTAS DE SUPLIDORES AL 29/02/2024</t>
  </si>
  <si>
    <t>SERVICIO DE AGUA POTABLE, CORRESPONDIENTE AL DE FEBRERO 2024.</t>
  </si>
  <si>
    <t>SERVICIOS TELEFONICOS E INTERNET, CORRESPONDIENTE AL MES DE MARZO 2024</t>
  </si>
  <si>
    <t>SERVICIO DE CHEQUEO Y MANTENIMIENTO DE LA PLANTA DE EMERGENCIA ELÉCTRICA, CORRESPONDIENTE A MARZO 2024</t>
  </si>
  <si>
    <t>ALTICE DOMINICANA, S.A.</t>
  </si>
  <si>
    <t>SERVICIO DE INTERNET INÁLAMBRICO Y FLOTAS INSTITUCIONALES, CORRESPONDIENTE AL MES DE MARZO 2024.</t>
  </si>
  <si>
    <t>CONSTRUCTORA GINZA</t>
  </si>
  <si>
    <t>SERVICIO DE MANTEMIMIENTO Y REPARACIÓN DE AIRES ACONDICIONADOS DEL IAC-INAP.</t>
  </si>
  <si>
    <t>RD$250,348.80</t>
  </si>
  <si>
    <t>E450000039331</t>
  </si>
  <si>
    <t>B1500000070</t>
  </si>
  <si>
    <t>FREMAREX, SRL</t>
  </si>
  <si>
    <t>CONTRATACIÓN DE GESTIÓN DE EVENTO PARA CUBRIR COBERTURA Y TRANSMITIR EN VIVO EL LANZAMIENTO PROGRAMA DE BECAS MAESTRIA EN GESTIÓN PÚBLIC AY GOBERNANZA INAP - UASD.</t>
  </si>
  <si>
    <t>B1500000152</t>
  </si>
  <si>
    <t>EGF EVENTS PLANNER, SRL</t>
  </si>
  <si>
    <t>SERVICIO DE MONTAJE Y DESMONTAJE, EN ACTIVIDAD DE CHARLA REGIÉN ÉTICO Y DISCIPLINARIO.</t>
  </si>
  <si>
    <t>PRESUPUESTPO</t>
  </si>
  <si>
    <t>B1500000050</t>
  </si>
  <si>
    <t>SERVICIO DE COFFEBREAK EN VARIAS ACTIVIDADES DESARROLLADA POR ESTA INSTITUCIÓN.</t>
  </si>
  <si>
    <t>B1500001222</t>
  </si>
  <si>
    <t>GOBERNACIÓN PROVINCIAL SANTIAGO</t>
  </si>
  <si>
    <t>Mantenimiento De la áreas comunes del edificio donde se encuentra las oficinas del INAP en la Provincia de Santiago</t>
  </si>
  <si>
    <t>Agua Planeta Azul, SAS</t>
  </si>
  <si>
    <t>Sumistro de botellones de agua potable</t>
  </si>
  <si>
    <t>B1500000281</t>
  </si>
  <si>
    <t>B1500000407</t>
  </si>
  <si>
    <t>B1500000270</t>
  </si>
  <si>
    <t>B1500173814</t>
  </si>
  <si>
    <t>SERVICIO DE AGUA POTABLE</t>
  </si>
  <si>
    <t>ALQUILER OFICINA REGIONAL DE SAN FRANCISCO DE MACORIS, CORRESPONDIENTE AL  MES DE MARZO DEL 2024</t>
  </si>
  <si>
    <t>MANTENIMIENTO DE AREAS COMUNES DEL EDIFICIO DE OFICINAS GUBERNAMENTALES "JUAN PABLO DUARTE", CORRESPONDIENTE AL MES DE MARZO DEL 2024.</t>
  </si>
  <si>
    <t>RELACIÓN DE ESTADO DE CUENTAS DE SUPLIDORES AL 30/04/2024</t>
  </si>
  <si>
    <t>SEVEN &amp; THIRTY MARKETING, SRL</t>
  </si>
  <si>
    <t>SERVICIO DE MONTAJE Y DESMONTAJE DE EVENTO EN ACT. CONGRESO INTERNACIONAL DE ADMINISTRACIÓN PÚBLICA</t>
  </si>
  <si>
    <t>B15000174333</t>
  </si>
  <si>
    <t>AGUA PLANETA AZUL C POR A</t>
  </si>
  <si>
    <t>SERVICIO DE LLENADO DE BOTELLONES DE AGUA, PARA CONSUMO DEL INAP</t>
  </si>
  <si>
    <t>ADQ. DE BIZCOCHO, PARA LA SATISFACCIÓN LABORAL DE LOS COLABORADORES CON IMPLEMENTACIÓN EN PLAN DE MEJORA DE CLIMA DE INAP.</t>
  </si>
  <si>
    <t>B1500003313</t>
  </si>
  <si>
    <t>SADELCO SOLUCIONES DE OFICINA</t>
  </si>
  <si>
    <t>ADQ. DE TÓNERES</t>
  </si>
  <si>
    <t>B1500001226</t>
  </si>
  <si>
    <t>COMPRA DE MEDICAMENTOS, PARA USO DE ESTA INSTITUCIÓN.</t>
  </si>
  <si>
    <t>B1500003387</t>
  </si>
  <si>
    <t>FLORISTERIA ZUNIFLOR, SRL</t>
  </si>
  <si>
    <t>COMPRA DE CORONA FUNEBRE PARA FAMILIAR DE EMPLEADO DEL INAP.</t>
  </si>
  <si>
    <t>B1500002847</t>
  </si>
  <si>
    <t>XIOMARI VELÓZ D´LUJOS FIESTA, S.R.L.</t>
  </si>
  <si>
    <t>SERVICIO DE REFRIGERIO PARA ACTIVIDAD CAFÉ LEGAL, IMPARTIDA POR EL INAP.</t>
  </si>
  <si>
    <t xml:space="preserve"> B1500000278</t>
  </si>
  <si>
    <t>GOBERNACIÓN PROVINCIAL DE SANTIAGO</t>
  </si>
  <si>
    <t>APORTE PARA MANTENIMIENTO DE EDIFICIO GOBERNACION DE SANTIAGO</t>
  </si>
  <si>
    <t>B1500001230</t>
  </si>
  <si>
    <t>SERVICIO DE CHEQUEO Y MANTENIMENTO DE PLANTA DE EMERGENCIA ELÉCTRICA DE ESTA INSTITUCIÓN.</t>
  </si>
  <si>
    <t>E450000003651</t>
  </si>
  <si>
    <t>E450000041583</t>
  </si>
  <si>
    <t>COMPAÑÍA DOMINICANA DE TELÉFONOS C POR A</t>
  </si>
  <si>
    <t>FLOTAS TELEFÓNICAS E INTERNET INALÁMBRICO DE ESTA INSTITUCIÓN</t>
  </si>
  <si>
    <t>SERVICIOS TELEFÓNICOS E INTERNET DE ESTA INSTITUCIÓN</t>
  </si>
  <si>
    <t>E450000003736</t>
  </si>
  <si>
    <t>SERVICIO DE INTENET SIMÉTRICO</t>
  </si>
  <si>
    <t>24/42024</t>
  </si>
  <si>
    <t>COMPRA DE UTENSILIOS DE COCINA, PARA USO DE ESTA INSTITUCIÓN</t>
  </si>
  <si>
    <t>B1500000002</t>
  </si>
  <si>
    <t>MAGROTECH, SRL</t>
  </si>
  <si>
    <t>SERVICIO DE CONTRATACIÓN DE MONATJE Y DESMONTAJE EN EVENTO DE EXALTACIONES Y RÉGIMEN ÉTICO DISCIPLINARIO.</t>
  </si>
  <si>
    <t>B1500011664</t>
  </si>
  <si>
    <t>PAGO DE SEGURO (TITULARES) COMPLEMENTARIO DE SALUD INTITUCIONAL.</t>
  </si>
  <si>
    <t>E450000004520</t>
  </si>
  <si>
    <t>PAGO DE SERVICIO DE INTERNET SIMÉTRICO DE ESTA INSTITUCIÓN, MAYO 2024.</t>
  </si>
  <si>
    <t>E450000044610</t>
  </si>
  <si>
    <t>COMPAÑÍA DOMINICANA DE TELÉFONOS, C POR A.,</t>
  </si>
  <si>
    <t>PAGO DE SERVICIO DE TELÉFONO E INTERNET DE ESTA INSTITUCIÓN, MAYO 2024.</t>
  </si>
  <si>
    <t>E450000004457</t>
  </si>
  <si>
    <t>PAGO DE SERVICIO DE FLOTAS TELEFÓNICAS E INTERNET INALÁMBRICO DE ESTA INSTITUCIÓN, MAYO 2024.</t>
  </si>
  <si>
    <t>B1500000282</t>
  </si>
  <si>
    <t>B1500002210</t>
  </si>
  <si>
    <t>PAGO DE COMPRA DE TICKETS DE COMBUSTIBLE Y GASOIL REGULAR AL GRANEL</t>
  </si>
  <si>
    <t>B1500000334</t>
  </si>
  <si>
    <t>MADETECH SOLUCIONES TÉCNICAS</t>
  </si>
  <si>
    <t>SERVICIO DE MANTENIMIENTO DE CAMARA E INSTALACIÓN DE 14 CAMARAS DE ESTA INSTITUCIÓN.</t>
  </si>
  <si>
    <t>LEIKO ILONKA VALENTINA ORTÍZ CRUZ</t>
  </si>
  <si>
    <t>SERVICIO DE CAPACITACIÓN</t>
  </si>
  <si>
    <t>B1500000190</t>
  </si>
  <si>
    <t>EL PALACIO DE LAS TRANSMISIONES, SRL</t>
  </si>
  <si>
    <t>SERVICIO DE REPARACIÓN Y MANTENIMIENTO DE VEHÍCULOS INSTITUCIONALES</t>
  </si>
  <si>
    <t>B1500331584</t>
  </si>
  <si>
    <t>EMPRESA DISTRIBUIDORA DEL ESTE S.A.,</t>
  </si>
  <si>
    <t>PAGO DE ENERGÍA ELÉCTRICA CORRESPONDIENTE AL IAC - INAP.</t>
  </si>
  <si>
    <t>VIÁTICOS</t>
  </si>
  <si>
    <t>PAGO DE VIÁTICOS DENTRO DEL PAÍS</t>
  </si>
  <si>
    <t>B1500000265</t>
  </si>
  <si>
    <t>FIS SOLUCIONES, SRL</t>
  </si>
  <si>
    <t>SERVICIO DE IMPRESIÓN DE CARTA DE COMPROMISO DE ESTA INSTITUCIÓN</t>
  </si>
  <si>
    <t>B1500184133</t>
  </si>
  <si>
    <t>PLANETA AZUL, S.A.</t>
  </si>
  <si>
    <t>ECO PETROLEO DOMINICANA, SA.,</t>
  </si>
  <si>
    <t>APORTE PARA MANTENIMIENTO DE EDIFICIO GOBERNACION DE SANTIAGO, MAYO 2024.</t>
  </si>
  <si>
    <t>RELACIÓN DE ESTADO DE CUENTAS DE SUPLIDORES AL 31/05/2024</t>
  </si>
  <si>
    <t>B1500000421</t>
  </si>
  <si>
    <t>MANTENIMIENTO DE AREAS COMUNES DEL EDIFICIO DE OFICINAS GUBERNAMENTALES "JUAN PABLO DUARTE", CORRESPONDIENTE AL MES DE MAYO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</si>
</sst>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RD$&quot;#,##0.00_);[Red]\(&quot;RD$&quot;#,##0.00\)"/>
    <numFmt numFmtId="165" formatCode="&quot;RD$&quot;#,##0.00"/>
    <numFmt numFmtId="166" formatCode="d/m/yyyy"/>
  </numFmts>
  <fonts count="18" x14ac:knownFonts="1">
    <font>
      <sz val="11"/>
      <color theme="1"/>
      <name val="Calibri"/>
      <family val="2"/>
      <scheme val="minor"/>
    </font>
    <font>
      <sz val="10"/>
      <color theme="1"/>
      <name val="Calibri"/>
      <family val="2"/>
      <scheme val="minor"/>
    </font>
    <font>
      <sz val="18"/>
      <color theme="1"/>
      <name val="Calibri"/>
      <family val="2"/>
      <scheme val="minor"/>
    </font>
    <font>
      <sz val="16"/>
      <color theme="1"/>
      <name val="Calibri"/>
      <family val="2"/>
      <scheme val="minor"/>
    </font>
    <font>
      <u/>
      <sz val="18"/>
      <color theme="1"/>
      <name val="Calibri"/>
      <family val="2"/>
      <scheme val="minor"/>
    </font>
    <font>
      <sz val="20"/>
      <color theme="1"/>
      <name val="Calibri"/>
      <family val="2"/>
      <scheme val="minor"/>
    </font>
    <font>
      <sz val="24"/>
      <color theme="1"/>
      <name val="Calibri"/>
      <family val="2"/>
      <scheme val="minor"/>
    </font>
    <font>
      <sz val="26"/>
      <color theme="1"/>
      <name val="Calibri"/>
      <family val="2"/>
      <scheme val="minor"/>
    </font>
    <font>
      <sz val="28"/>
      <color theme="1"/>
      <name val="Calibri"/>
      <family val="2"/>
      <scheme val="minor"/>
    </font>
    <font>
      <b/>
      <sz val="26"/>
      <color theme="1"/>
      <name val="Calibri"/>
      <family val="2"/>
      <scheme val="minor"/>
    </font>
    <font>
      <sz val="22"/>
      <color theme="1"/>
      <name val="Calibri"/>
      <family val="2"/>
      <scheme val="minor"/>
    </font>
    <font>
      <u/>
      <sz val="22"/>
      <color theme="1"/>
      <name val="Calibri"/>
      <family val="2"/>
      <scheme val="minor"/>
    </font>
    <font>
      <sz val="20"/>
      <name val="Calibri"/>
      <family val="2"/>
      <scheme val="minor"/>
    </font>
    <font>
      <b/>
      <sz val="28"/>
      <color rgb="FF002060"/>
      <name val="Calibri"/>
      <family val="2"/>
      <scheme val="minor"/>
    </font>
    <font>
      <sz val="8"/>
      <name val="Calibri"/>
      <family val="2"/>
      <scheme val="minor"/>
    </font>
    <font>
      <u/>
      <sz val="20"/>
      <color theme="1"/>
      <name val="Calibri"/>
      <family val="2"/>
      <scheme val="minor"/>
    </font>
    <font>
      <b/>
      <sz val="20"/>
      <color theme="1"/>
      <name val="Calibri"/>
      <family val="2"/>
      <scheme val="minor"/>
    </font>
    <font>
      <b/>
      <sz val="20"/>
      <color rgb="FF00206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CC99FF"/>
        <bgColor indexed="64"/>
      </patternFill>
    </fill>
  </fills>
  <borders count="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0">
    <xf numFmtId="0" fontId="0" fillId="0" borderId="0" xfId="0"/>
    <xf numFmtId="0" fontId="1" fillId="0" borderId="0" xfId="0" applyFont="1"/>
    <xf numFmtId="0" fontId="2" fillId="0" borderId="0" xfId="0" applyFont="1" applyAlignment="1">
      <alignment horizontal="center" vertical="center"/>
    </xf>
    <xf numFmtId="4" fontId="4" fillId="0" borderId="0" xfId="0" applyNumberFormat="1" applyFont="1" applyAlignment="1">
      <alignment horizontal="right" vertical="center"/>
    </xf>
    <xf numFmtId="0" fontId="2" fillId="0" borderId="0" xfId="0" applyFont="1"/>
    <xf numFmtId="0" fontId="3" fillId="0" borderId="0" xfId="0" applyFont="1" applyAlignment="1">
      <alignment horizontal="center" vertical="center"/>
    </xf>
    <xf numFmtId="0" fontId="0" fillId="0" borderId="0" xfId="0" applyAlignment="1">
      <alignment horizontal="center" vertical="center"/>
    </xf>
    <xf numFmtId="14" fontId="3" fillId="0" borderId="0" xfId="0" applyNumberFormat="1"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4" fontId="11" fillId="0" borderId="0" xfId="0" applyNumberFormat="1" applyFont="1" applyAlignment="1">
      <alignment horizontal="right" vertical="center"/>
    </xf>
    <xf numFmtId="0" fontId="10" fillId="0" borderId="0" xfId="0" applyFont="1" applyAlignment="1">
      <alignment horizontal="left"/>
    </xf>
    <xf numFmtId="0" fontId="10" fillId="0" borderId="0" xfId="0" applyFont="1"/>
    <xf numFmtId="165" fontId="10" fillId="0" borderId="0" xfId="0" applyNumberFormat="1" applyFont="1"/>
    <xf numFmtId="0" fontId="1" fillId="2" borderId="0" xfId="0" applyFont="1" applyFill="1" applyAlignment="1">
      <alignment horizontal="center" vertical="center"/>
    </xf>
    <xf numFmtId="0" fontId="1" fillId="0" borderId="0" xfId="0" applyFont="1" applyAlignment="1">
      <alignment horizontal="center" vertical="center"/>
    </xf>
    <xf numFmtId="165" fontId="0" fillId="0" borderId="0" xfId="0" applyNumberFormat="1"/>
    <xf numFmtId="0" fontId="5" fillId="3" borderId="0" xfId="0" applyFont="1" applyFill="1" applyAlignment="1">
      <alignment horizontal="center" vertical="center" wrapText="1"/>
    </xf>
    <xf numFmtId="14" fontId="12" fillId="3" borderId="0" xfId="0" applyNumberFormat="1" applyFont="1" applyFill="1" applyAlignment="1">
      <alignment horizontal="center" vertical="center"/>
    </xf>
    <xf numFmtId="0" fontId="5" fillId="3" borderId="0" xfId="0" applyFont="1" applyFill="1" applyAlignment="1">
      <alignment horizontal="left" vertical="center" wrapText="1"/>
    </xf>
    <xf numFmtId="165" fontId="5" fillId="3" borderId="0" xfId="0" applyNumberFormat="1" applyFont="1" applyFill="1" applyAlignment="1">
      <alignment horizontal="right" vertical="center"/>
    </xf>
    <xf numFmtId="165" fontId="12" fillId="3" borderId="0" xfId="0" applyNumberFormat="1" applyFont="1" applyFill="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164" fontId="15" fillId="4" borderId="0" xfId="0" applyNumberFormat="1" applyFont="1" applyFill="1" applyAlignment="1">
      <alignment horizontal="right" vertical="center"/>
    </xf>
    <xf numFmtId="4" fontId="15" fillId="4" borderId="0" xfId="0" applyNumberFormat="1" applyFont="1" applyFill="1" applyAlignment="1">
      <alignment horizontal="center" vertical="center"/>
    </xf>
    <xf numFmtId="0" fontId="5" fillId="4" borderId="0" xfId="0" applyFont="1" applyFill="1" applyAlignment="1">
      <alignment horizontal="center" vertical="center"/>
    </xf>
    <xf numFmtId="14" fontId="5" fillId="3" borderId="0" xfId="0" applyNumberFormat="1" applyFont="1" applyFill="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xf numFmtId="14" fontId="5" fillId="0" borderId="0" xfId="0" applyNumberFormat="1" applyFont="1" applyAlignment="1">
      <alignment horizontal="center" vertical="center"/>
    </xf>
    <xf numFmtId="0" fontId="5" fillId="2" borderId="0" xfId="0" applyFont="1" applyFill="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4" fontId="15" fillId="0" borderId="0" xfId="0" applyNumberFormat="1" applyFont="1" applyAlignment="1">
      <alignment horizontal="right" vertical="center"/>
    </xf>
    <xf numFmtId="0" fontId="5" fillId="0" borderId="0" xfId="0" applyFont="1" applyAlignment="1">
      <alignment horizontal="left"/>
    </xf>
    <xf numFmtId="165" fontId="5" fillId="0" borderId="0" xfId="0" applyNumberFormat="1" applyFont="1"/>
    <xf numFmtId="166" fontId="12" fillId="3" borderId="0" xfId="0" applyNumberFormat="1" applyFont="1" applyFill="1" applyAlignment="1">
      <alignment horizontal="center" vertical="center"/>
    </xf>
    <xf numFmtId="0" fontId="5" fillId="4" borderId="1" xfId="0" applyFont="1" applyFill="1" applyBorder="1" applyAlignment="1">
      <alignment horizontal="center" vertical="center" wrapText="1"/>
    </xf>
    <xf numFmtId="14" fontId="5" fillId="3" borderId="0" xfId="0" applyNumberFormat="1" applyFont="1" applyFill="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13" fillId="2" borderId="0" xfId="0" applyFont="1" applyFill="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vertical="center"/>
    </xf>
    <xf numFmtId="0" fontId="17" fillId="2" borderId="0" xfId="0" applyFont="1" applyFill="1" applyAlignment="1">
      <alignment horizontal="center" vertical="center"/>
    </xf>
  </cellXfs>
  <cellStyles count="1">
    <cellStyle name="Normal" xfId="0" builtinId="0"/>
  </cellStyles>
  <dxfs count="548">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indexed="64"/>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border>
        <bottom style="medium">
          <color rgb="FF000000"/>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s>
  <tableStyles count="0" defaultTableStyle="TableStyleMedium2" defaultPivotStyle="PivotStyleLight16"/>
  <colors>
    <mruColors>
      <color rgb="FFCC99FF"/>
      <color rgb="FFFFFF99"/>
      <color rgb="FFFF99FF"/>
      <color rgb="FFCCFFFF"/>
      <color rgb="FF66CCFF"/>
      <color rgb="FFFFCCFF"/>
      <color rgb="FFCCECFF"/>
      <color rgb="FF99FFCC"/>
      <color rgb="FF66FFFF"/>
      <color rgb="FFF4E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77E4D618-54B0-4BE4-8E28-12BD44A27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02E0559A-30EE-4F2E-A76D-35E1B44D9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5D5CF040-A6BD-4B44-A861-96D5B0D99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9F3E89-6BD9-4171-A484-6C3E4F79D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FF490E2-8217-41DC-9C7D-2BCB4D039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11D0E0E-6BC7-45F6-9899-062A8E50E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2C449FEE-F32D-453F-BD1C-BA8E2CBA0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611BB07A-0BC3-44A1-B76E-A844AFFED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B29A3EF-4901-4850-B64D-E1624F51E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2332A50-5034-41C2-8F31-B458F04AE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62D7544A-E050-4F93-949C-D8ADAD6C0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8600" y="228600"/>
          <a:ext cx="9944100" cy="282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F100D8B-BB41-4C1F-B065-982521CD4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E0B403-6673-4259-B4D2-9FE8A6606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915F466-DCFF-4737-80CE-C906BE1BE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18160D6-C22E-421E-9D44-E4B74CCAC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3DF713-7B5C-4B85-9A2A-10D080E80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6C0C224-8AD2-4257-91E1-84F6847926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AFA3299-DE0E-4DBD-BC9F-377267622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FD1AF47-A3EB-4E0E-AC9C-D8CF870E2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019BBDA6-C548-48AC-9DCD-0204D8A64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490A1D81-CAB2-4FBA-8A2A-C0572FFB98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8</xdr:row>
      <xdr:rowOff>127677</xdr:rowOff>
    </xdr:to>
    <xdr:pic>
      <xdr:nvPicPr>
        <xdr:cNvPr id="2" name="Imagen 1">
          <a:extLst>
            <a:ext uri="{FF2B5EF4-FFF2-40B4-BE49-F238E27FC236}">
              <a16:creationId xmlns:a16="http://schemas.microsoft.com/office/drawing/2014/main" id="{A40A8E91-5E31-4B86-A7B5-3163FF9E9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3B8056D1-7849-4D42-AE87-2C4714A1C4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5B598B8-A91C-4C04-B562-072DD7FB8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DC594784-B603-42E0-A0F7-372C41C35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5BB5EA-0589-4AC5-B96A-9C6CAB3B1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CEA2B2B-14CF-4C8E-AD1A-38E9D2798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B9D2CEF4-2AA0-4C44-B851-F2B579E14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EE1A11-DB70-4245-A705-1AA2887C8F0E}" name="Tabla42" displayName="Tabla42" ref="B12:H22" totalsRowCount="1" headerRowDxfId="547" totalsRowDxfId="544" headerRowBorderDxfId="546" tableBorderDxfId="545">
  <autoFilter ref="B12:H21" xr:uid="{00000000-0009-0000-0100-000004000000}"/>
  <sortState xmlns:xlrd2="http://schemas.microsoft.com/office/spreadsheetml/2017/richdata2" ref="B13:H21">
    <sortCondition ref="C13:C21"/>
  </sortState>
  <tableColumns count="7">
    <tableColumn id="1" xr3:uid="{1D83DBC1-7DEB-49D8-AB5A-DDDA901A4648}" name="FACTURA NCF NO." dataDxfId="543" totalsRowDxfId="542"/>
    <tableColumn id="2" xr3:uid="{9B3935A4-FA47-49F4-9406-2235A52A192D}" name="FECHA" dataDxfId="541" totalsRowDxfId="540"/>
    <tableColumn id="3" xr3:uid="{ECD77BE0-8843-4D2C-82CE-82F68C8DDED6}" name="PROVEEDOR" dataDxfId="539" totalsRowDxfId="538"/>
    <tableColumn id="4" xr3:uid="{EB92A2EA-250A-4D86-854A-13D3E863A16D}" name="CONCEPTO" totalsRowLabel="TOTAL GENERAL:" dataDxfId="537" totalsRowDxfId="536"/>
    <tableColumn id="5" xr3:uid="{18825AF1-C45E-4E07-B961-3CBF22E0FC4B}" name="MONTO" totalsRowFunction="sum" dataDxfId="535" totalsRowDxfId="534"/>
    <tableColumn id="8" xr3:uid="{8B959F36-7414-4887-AAD2-0CE760EE23C9}" name="FORMA DE PAGO" dataDxfId="533" totalsRowDxfId="532"/>
    <tableColumn id="6" xr3:uid="{891F7F77-DA2B-4EB3-9AB5-0C5B4A3FAADF}" name="FECHA LIMITE DE PAGO" dataDxfId="531" totalsRowDxfId="530"/>
  </tableColumns>
  <tableStyleInfo name="TableStyleMedium2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6C4FF44-5C56-473A-BE0F-01BB4421B2F8}" name="Tabla43467891011" displayName="Tabla43467891011" ref="B12:H32" totalsRowCount="1" headerRowDxfId="379" dataDxfId="377" totalsRowDxfId="375" headerRowBorderDxfId="378" tableBorderDxfId="376">
  <autoFilter ref="B12:H31" xr:uid="{00000000-0009-0000-0100-000004000000}"/>
  <sortState xmlns:xlrd2="http://schemas.microsoft.com/office/spreadsheetml/2017/richdata2" ref="B13:H31">
    <sortCondition ref="C13:C31"/>
  </sortState>
  <tableColumns count="7">
    <tableColumn id="1" xr3:uid="{6122402D-F024-43E2-8F64-4A17294E8C37}" name="FACTURA NCF NO." dataDxfId="374" totalsRowDxfId="373"/>
    <tableColumn id="2" xr3:uid="{0F5DF256-2A45-45C4-A9AA-875B724EDD81}" name="FECHA" dataDxfId="372" totalsRowDxfId="371"/>
    <tableColumn id="3" xr3:uid="{95A0E7E5-3224-454B-B5EA-4B859CC56CC8}" name="PROVEEDOR" dataDxfId="370" totalsRowDxfId="369"/>
    <tableColumn id="4" xr3:uid="{800EFE4D-C83C-4C5E-9614-571A8F3A58AB}" name="CONCEPTO" totalsRowLabel="TOTAL GENERAL:" dataDxfId="368" totalsRowDxfId="367"/>
    <tableColumn id="5" xr3:uid="{483F9061-8FE0-4306-B615-74F2DB839D35}" name="MONTO" totalsRowFunction="sum" dataDxfId="366" totalsRowDxfId="365"/>
    <tableColumn id="8" xr3:uid="{4A4F0FF3-ADD9-482D-9A01-15883F023BAA}" name="FORMA DE PAGO" dataDxfId="364" totalsRowDxfId="363"/>
    <tableColumn id="6" xr3:uid="{E5D510FF-B6E3-4587-9E26-1A1E73FAC2D6}" name="FECHA LIMITE DE PAGO" dataDxfId="362" totalsRowDxfId="361"/>
  </tableColumns>
  <tableStyleInfo name="TableStyleMedium2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50AD200-F707-495A-A60E-45CFCAADD477}" name="Tabla4346789101112" displayName="Tabla4346789101112" ref="B12:H34" totalsRowCount="1" headerRowDxfId="360" dataDxfId="358" totalsRowDxfId="356" headerRowBorderDxfId="359" tableBorderDxfId="357">
  <autoFilter ref="B12:H33" xr:uid="{00000000-0009-0000-0100-000004000000}"/>
  <sortState xmlns:xlrd2="http://schemas.microsoft.com/office/spreadsheetml/2017/richdata2" ref="B13:H33">
    <sortCondition ref="C13:C33"/>
  </sortState>
  <tableColumns count="7">
    <tableColumn id="1" xr3:uid="{DBF628E5-81EC-44F1-95EE-41114F1AC8F5}" name="FACTURA NCF NO." dataDxfId="355" totalsRowDxfId="354"/>
    <tableColumn id="2" xr3:uid="{BEA600EA-7F29-4E14-AB6D-6633843338AD}" name="FECHA" dataDxfId="353" totalsRowDxfId="352"/>
    <tableColumn id="3" xr3:uid="{F68E1766-2F09-40F7-ACD3-09615072DE9C}" name="PROVEEDOR" dataDxfId="351" totalsRowDxfId="350"/>
    <tableColumn id="4" xr3:uid="{AABD3E7E-8E0E-4336-95A5-60C3E7F624D1}" name="CONCEPTO" totalsRowLabel="TOTAL GENERAL:" dataDxfId="349" totalsRowDxfId="348"/>
    <tableColumn id="5" xr3:uid="{196D70A9-4C17-4C41-9C60-6B36E9379C55}" name="MONTO" totalsRowFunction="sum" dataDxfId="347" totalsRowDxfId="346"/>
    <tableColumn id="8" xr3:uid="{22926E7D-20FC-42FD-B802-5E9C47FA1CC6}" name="FORMA DE PAGO" dataDxfId="345" totalsRowDxfId="344"/>
    <tableColumn id="6" xr3:uid="{4919828C-4592-4724-A61B-94FD9F77D735}" name="FECHA LIMITE DE PAGO" dataDxfId="343" totalsRowDxfId="342"/>
  </tableColumns>
  <tableStyleInfo name="TableStyleMedium2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531D217-C455-415D-AAF2-8BAF38540D11}" name="Tabla434678910111213" displayName="Tabla434678910111213" ref="B12:H19" totalsRowCount="1" headerRowDxfId="341" dataDxfId="339" totalsRowDxfId="337" headerRowBorderDxfId="340" tableBorderDxfId="338">
  <autoFilter ref="B12:H18" xr:uid="{00000000-0009-0000-0100-000004000000}"/>
  <sortState xmlns:xlrd2="http://schemas.microsoft.com/office/spreadsheetml/2017/richdata2" ref="B13:H18">
    <sortCondition ref="C13:C18"/>
  </sortState>
  <tableColumns count="7">
    <tableColumn id="1" xr3:uid="{67CB30F7-B530-457E-A233-3FDD6759889B}" name="FACTURA NCF NO." dataDxfId="336" totalsRowDxfId="335"/>
    <tableColumn id="2" xr3:uid="{12E05E16-4B17-471C-89FB-B197ED3E79EC}" name="FECHA" dataDxfId="334" totalsRowDxfId="333"/>
    <tableColumn id="3" xr3:uid="{CE2BCD4A-C91B-4818-AE46-2A02F399D3E0}" name="PROVEEDOR" dataDxfId="332" totalsRowDxfId="331"/>
    <tableColumn id="4" xr3:uid="{97688456-0E1B-4C65-A5A4-4824E3DA4178}" name="CONCEPTO" totalsRowLabel="TOTAL GENERAL:" dataDxfId="330" totalsRowDxfId="329"/>
    <tableColumn id="5" xr3:uid="{3706FE68-40B9-4204-855F-98655A34D013}" name="MONTO" totalsRowFunction="sum" dataDxfId="328" totalsRowDxfId="327"/>
    <tableColumn id="8" xr3:uid="{E863E914-70D3-4EF0-B56F-E04279C1E40A}" name="FORMA DE PAGO" dataDxfId="326" totalsRowDxfId="325"/>
    <tableColumn id="6" xr3:uid="{5FCF35E2-9663-404A-BCEA-B058219FD697}" name="FECHA LIMITE DE PAGO" dataDxfId="324" totalsRowDxfId="323"/>
  </tableColumns>
  <tableStyleInfo name="TableStyleMedium2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39ADD70-9722-4923-ADE0-AFC4F1CFD9FE}" name="Tabla43467891011121314" displayName="Tabla43467891011121314" ref="B12:H19" totalsRowCount="1" headerRowDxfId="322" dataDxfId="320" totalsRowDxfId="318" headerRowBorderDxfId="321" tableBorderDxfId="319">
  <autoFilter ref="B12:H18" xr:uid="{00000000-0009-0000-0100-000004000000}"/>
  <sortState xmlns:xlrd2="http://schemas.microsoft.com/office/spreadsheetml/2017/richdata2" ref="B13:H18">
    <sortCondition ref="C13:C18"/>
  </sortState>
  <tableColumns count="7">
    <tableColumn id="1" xr3:uid="{8272A0D1-7B9D-421E-AABA-A52DE5704299}" name="FACTURA NCF NO." dataDxfId="317" totalsRowDxfId="316"/>
    <tableColumn id="2" xr3:uid="{4D1ED9A6-124D-492E-8257-5B008F2BD4DD}" name="FECHA" dataDxfId="315" totalsRowDxfId="314"/>
    <tableColumn id="3" xr3:uid="{6296E86B-C0A7-415D-A683-CECCE4FBCD7F}" name="PROVEEDOR" dataDxfId="313" totalsRowDxfId="312"/>
    <tableColumn id="4" xr3:uid="{33061ED7-75FF-479B-AD2F-3E437A0E3D39}" name="CONCEPTO" totalsRowLabel="TOTAL GENERAL:" dataDxfId="311" totalsRowDxfId="310"/>
    <tableColumn id="5" xr3:uid="{5F60C550-30AF-402B-8195-7B5DEFCF5C21}" name="MONTO" totalsRowFunction="sum" dataDxfId="309" totalsRowDxfId="308"/>
    <tableColumn id="8" xr3:uid="{A0B9F006-7A19-4A25-B447-F7A25B0956D9}" name="FORMA DE PAGO" dataDxfId="307" totalsRowDxfId="306"/>
    <tableColumn id="6" xr3:uid="{4D6E829C-16F6-4320-9D67-6145558C665A}" name="FECHA LIMITE DE PAGO" dataDxfId="305" totalsRowDxfId="304"/>
  </tableColumns>
  <tableStyleInfo name="TableStyleMedium2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D4D9CAC-4B2B-46A5-81F7-2402B183686D}" name="Tabla4346789101112131415" displayName="Tabla4346789101112131415" ref="B12:H22" totalsRowCount="1" headerRowDxfId="303" dataDxfId="301" totalsRowDxfId="299" headerRowBorderDxfId="302" tableBorderDxfId="300">
  <autoFilter ref="B12:H21" xr:uid="{00000000-0009-0000-0100-000004000000}"/>
  <sortState xmlns:xlrd2="http://schemas.microsoft.com/office/spreadsheetml/2017/richdata2" ref="B13:H19">
    <sortCondition ref="C13:C19"/>
  </sortState>
  <tableColumns count="7">
    <tableColumn id="1" xr3:uid="{B04D1DDA-150B-4F4B-B070-8DCB10380D80}" name="FACTURA NCF NO." dataDxfId="298" totalsRowDxfId="297"/>
    <tableColumn id="2" xr3:uid="{1AA9D02F-CABD-4A19-84E1-20E64C20C3ED}" name="FECHA" dataDxfId="296" totalsRowDxfId="295"/>
    <tableColumn id="3" xr3:uid="{092A2BA7-962F-4D60-B55A-2032A309E478}" name="PROVEEDOR" dataDxfId="294" totalsRowDxfId="293"/>
    <tableColumn id="4" xr3:uid="{88D207E1-4C95-4F92-B2D7-A250F1D59A39}" name="CONCEPTO" totalsRowLabel="TOTAL GENERAL:" dataDxfId="292" totalsRowDxfId="291"/>
    <tableColumn id="5" xr3:uid="{DF60F615-E4E5-4614-A7B9-9A24E70AF161}" name="MONTO" totalsRowFunction="sum" dataDxfId="290" totalsRowDxfId="289"/>
    <tableColumn id="8" xr3:uid="{4AF6E0BD-23A8-454E-B950-641730D74855}" name="FORMA DE PAGO" dataDxfId="288" totalsRowDxfId="287"/>
    <tableColumn id="6" xr3:uid="{096FB6EF-AC50-4997-9D3F-22655D1075EE}" name="FECHA LIMITE DE PAGO" dataDxfId="286" totalsRowDxfId="285"/>
  </tableColumns>
  <tableStyleInfo name="TableStyleMedium2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9213EFE-233C-40C3-A41A-8C389C9ED6E6}" name="Tabla434678910111213141516" displayName="Tabla434678910111213141516" ref="B12:H22" totalsRowCount="1" headerRowDxfId="284" dataDxfId="282" totalsRowDxfId="280" headerRowBorderDxfId="283" tableBorderDxfId="281">
  <autoFilter ref="B12:H21" xr:uid="{00000000-0009-0000-0100-000004000000}"/>
  <sortState xmlns:xlrd2="http://schemas.microsoft.com/office/spreadsheetml/2017/richdata2" ref="B13:H20">
    <sortCondition ref="C13:C20"/>
  </sortState>
  <tableColumns count="7">
    <tableColumn id="1" xr3:uid="{4A729DF1-54C7-486C-99F5-D8A2F29B5EA0}" name="FACTURA NCF NO." dataDxfId="279" totalsRowDxfId="278"/>
    <tableColumn id="2" xr3:uid="{D7458C8C-C455-414F-A4F9-09BC1A93CF38}" name="FECHA" dataDxfId="277" totalsRowDxfId="276"/>
    <tableColumn id="3" xr3:uid="{6C387702-B30B-4FC9-827A-C7E9E010A14D}" name="PROVEEDOR" dataDxfId="275" totalsRowDxfId="274"/>
    <tableColumn id="4" xr3:uid="{9902FE97-975F-4C80-B2E7-C03291304D7D}" name="CONCEPTO" totalsRowLabel="TOTAL GENERAL:" dataDxfId="273" totalsRowDxfId="272"/>
    <tableColumn id="5" xr3:uid="{3C44E9DD-8613-435F-A67F-B3F4C3CE8E35}" name="MONTO" totalsRowFunction="sum" dataDxfId="271" totalsRowDxfId="270"/>
    <tableColumn id="8" xr3:uid="{031AEE32-8CE1-4C0F-90B3-B015ADD24647}" name="FORMA DE PAGO" dataDxfId="269" totalsRowDxfId="268"/>
    <tableColumn id="6" xr3:uid="{77787E14-81D1-4F2F-8A68-51B48394F7F5}" name="FECHA LIMITE DE PAGO" dataDxfId="267" totalsRowDxfId="266"/>
  </tableColumns>
  <tableStyleInfo name="TableStyleMedium2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F5088E9-BE2D-4C29-BE67-C1C3FEBC0FC0}" name="Tabla43467891011121314151617" displayName="Tabla43467891011121314151617" ref="B12:H29" totalsRowCount="1" headerRowDxfId="265" dataDxfId="263" totalsRowDxfId="261" headerRowBorderDxfId="264" tableBorderDxfId="262">
  <autoFilter ref="B12:H28" xr:uid="{00000000-0009-0000-0100-000004000000}"/>
  <sortState xmlns:xlrd2="http://schemas.microsoft.com/office/spreadsheetml/2017/richdata2" ref="B13:H28">
    <sortCondition ref="C13:C28"/>
  </sortState>
  <tableColumns count="7">
    <tableColumn id="1" xr3:uid="{8918892D-C198-47B3-AC99-0BB1E44C22B9}" name="FACTURA NCF NO." dataDxfId="260" totalsRowDxfId="259"/>
    <tableColumn id="2" xr3:uid="{27252476-946B-4EAC-9048-4C60D5129DCD}" name="FECHA" dataDxfId="258" totalsRowDxfId="257"/>
    <tableColumn id="3" xr3:uid="{4C104FAD-FCFA-49D3-88BC-DEC0DC7FC868}" name="PROVEEDOR" dataDxfId="256" totalsRowDxfId="255"/>
    <tableColumn id="4" xr3:uid="{0892A1A0-E959-4C26-9A84-25E42EF17AD5}" name="CONCEPTO" totalsRowLabel="TOTAL GENERAL:" dataDxfId="254" totalsRowDxfId="253"/>
    <tableColumn id="5" xr3:uid="{3ADDE51C-B5F9-4611-B02D-646F9CAF23BA}" name="MONTO" totalsRowFunction="sum" dataDxfId="252" totalsRowDxfId="251"/>
    <tableColumn id="8" xr3:uid="{FC2E9AF5-3184-426E-AE2A-A91B0CB35229}" name="FORMA DE PAGO" dataDxfId="250" totalsRowDxfId="249"/>
    <tableColumn id="6" xr3:uid="{42330391-53CA-4707-897B-9D81F6EA46E8}" name="FECHA LIMITE DE PAGO" dataDxfId="248" totalsRowDxfId="247"/>
  </tableColumns>
  <tableStyleInfo name="TableStyleMedium2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9514B0C-0C0C-4A24-BDBA-CCC18D964D8C}" name="Tabla4346789101112131415161718" displayName="Tabla4346789101112131415161718" ref="B12:H29" totalsRowCount="1" headerRowDxfId="246" dataDxfId="244" totalsRowDxfId="242" headerRowBorderDxfId="245" tableBorderDxfId="243">
  <autoFilter ref="B12:H28" xr:uid="{00000000-0009-0000-0100-000004000000}"/>
  <sortState xmlns:xlrd2="http://schemas.microsoft.com/office/spreadsheetml/2017/richdata2" ref="B13:H28">
    <sortCondition ref="C13:C28"/>
  </sortState>
  <tableColumns count="7">
    <tableColumn id="1" xr3:uid="{B27A08B5-0A1D-44EE-B6F6-2B743CEF1492}" name="FACTURA NCF NO." dataDxfId="241" totalsRowDxfId="240"/>
    <tableColumn id="2" xr3:uid="{8A6582F9-FA16-4704-AF79-1EC1DCF4774B}" name="FECHA" dataDxfId="239" totalsRowDxfId="238"/>
    <tableColumn id="3" xr3:uid="{1B8DA392-A7E4-4B34-A5AF-5A3CFCC4413A}" name="PROVEEDOR" dataDxfId="237" totalsRowDxfId="236"/>
    <tableColumn id="4" xr3:uid="{02F8D64E-87B5-41AD-8390-8BBB07DB912D}" name="CONCEPTO" totalsRowLabel="TOTAL GENERAL:" dataDxfId="235" totalsRowDxfId="234"/>
    <tableColumn id="5" xr3:uid="{F3F37203-391E-4963-9CD5-3CDE269267AD}" name="MONTO" totalsRowFunction="sum" dataDxfId="233" totalsRowDxfId="232"/>
    <tableColumn id="8" xr3:uid="{F26D87EE-49AB-4101-8C3C-3418DA3D3651}" name="FORMA DE PAGO" dataDxfId="231" totalsRowDxfId="230"/>
    <tableColumn id="6" xr3:uid="{25DDD5B8-06CD-440C-95B0-14579D9805EE}" name="FECHA LIMITE DE PAGO" dataDxfId="229" totalsRowDxfId="228"/>
  </tableColumns>
  <tableStyleInfo name="TableStyleMedium2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6550F8D-E73C-4383-A85B-333D8152A188}" name="Tabla434678910111213141516171819" displayName="Tabla434678910111213141516171819" ref="B12:H36" totalsRowCount="1" headerRowDxfId="227" dataDxfId="225" totalsRowDxfId="223" headerRowBorderDxfId="226" tableBorderDxfId="224">
  <autoFilter ref="B12:H35" xr:uid="{00000000-0009-0000-0100-000004000000}"/>
  <sortState xmlns:xlrd2="http://schemas.microsoft.com/office/spreadsheetml/2017/richdata2" ref="B13:H35">
    <sortCondition ref="C13:C35"/>
  </sortState>
  <tableColumns count="7">
    <tableColumn id="1" xr3:uid="{D115F89E-568C-48A8-9805-BB3FB6150C45}" name="FACTURA NCF No. / CONTRATO No." dataDxfId="222" totalsRowDxfId="221"/>
    <tableColumn id="2" xr3:uid="{A0218590-7914-40BF-8F70-E83E4876CD08}" name="FECHA" dataDxfId="220" totalsRowDxfId="219"/>
    <tableColumn id="3" xr3:uid="{5EBDC8C1-B7FE-4AB3-9D9C-C3C4EFF0DA04}" name="PROVEEDOR" dataDxfId="218" totalsRowDxfId="217"/>
    <tableColumn id="4" xr3:uid="{BAFB907B-9ED8-4ED2-A95A-27E5E551B0F8}" name="CONCEPTO" totalsRowLabel="TOTAL GENERAL:" dataDxfId="216" totalsRowDxfId="215"/>
    <tableColumn id="5" xr3:uid="{585A06DD-174C-4472-825D-444C9C1E5785}" name="MONTO" totalsRowFunction="sum" dataDxfId="214" totalsRowDxfId="213"/>
    <tableColumn id="8" xr3:uid="{A465FD84-A439-4E0A-83AE-B2198AD2DB85}" name="FORMA DE PAGO" dataDxfId="212" totalsRowDxfId="211"/>
    <tableColumn id="6" xr3:uid="{1EF219B9-9B32-40D8-A641-ED4E95DDC61D}" name="FECHA LIMITE DE PAGO" dataDxfId="210" totalsRowDxfId="209"/>
  </tableColumns>
  <tableStyleInfo name="TableStyleMedium2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4825449-FBF8-489F-9A63-B08681172057}" name="Tabla43467891011121314151617181920" displayName="Tabla43467891011121314151617181920" ref="B12:H33" totalsRowCount="1" headerRowDxfId="208" dataDxfId="206" totalsRowDxfId="204" headerRowBorderDxfId="207" tableBorderDxfId="205">
  <autoFilter ref="B12:H32" xr:uid="{00000000-0009-0000-0100-000004000000}"/>
  <sortState xmlns:xlrd2="http://schemas.microsoft.com/office/spreadsheetml/2017/richdata2" ref="B13:H32">
    <sortCondition ref="C13:C32"/>
  </sortState>
  <tableColumns count="7">
    <tableColumn id="1" xr3:uid="{D3B5F10E-F9C4-4707-8376-E6866E45EFC8}" name="FACTURA NCF No. / CONTRATO No." dataDxfId="203" totalsRowDxfId="202"/>
    <tableColumn id="2" xr3:uid="{AF17DFE3-5EFC-420A-965E-92BECA2EF1F3}" name="FECHA" dataDxfId="201" totalsRowDxfId="200"/>
    <tableColumn id="3" xr3:uid="{55617F7A-6F0F-419C-A1F7-B45411E1894E}" name="PROVEEDOR" dataDxfId="199" totalsRowDxfId="198"/>
    <tableColumn id="4" xr3:uid="{D801518C-FC11-4997-8BBC-C2B539532216}" name="CONCEPTO" totalsRowLabel="TOTAL GENERAL:" dataDxfId="197" totalsRowDxfId="196"/>
    <tableColumn id="5" xr3:uid="{7D554947-3BBE-428F-BFB0-69BCCB5F1D63}" name="MONTO" totalsRowFunction="sum" dataDxfId="195" totalsRowDxfId="194"/>
    <tableColumn id="8" xr3:uid="{52B6929E-0EDA-4946-8B65-B327BF88CF67}" name="FORMA DE PAGO" dataDxfId="193" totalsRowDxfId="192"/>
    <tableColumn id="6" xr3:uid="{2A665773-D4DF-4B8C-8B93-E40E0DA3F36C}" name="FECHA LIMITE DE PAGO" dataDxfId="191" totalsRowDxfId="190"/>
  </tableColumns>
  <tableStyleInfo name="TableStyleMedium2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4" displayName="Tabla4" ref="B12:H26" totalsRowCount="1" headerRowDxfId="529" totalsRowDxfId="526" headerRowBorderDxfId="528" tableBorderDxfId="527">
  <autoFilter ref="B12:H25" xr:uid="{00000000-0009-0000-0100-000004000000}"/>
  <sortState xmlns:xlrd2="http://schemas.microsoft.com/office/spreadsheetml/2017/richdata2" ref="B13:H25">
    <sortCondition ref="C13:C25"/>
  </sortState>
  <tableColumns count="7">
    <tableColumn id="1" xr3:uid="{00000000-0010-0000-0000-000001000000}" name="FACTURA NCF NO." dataDxfId="525" totalsRowDxfId="524"/>
    <tableColumn id="2" xr3:uid="{00000000-0010-0000-0000-000002000000}" name="FECHA" dataDxfId="523" totalsRowDxfId="522"/>
    <tableColumn id="3" xr3:uid="{00000000-0010-0000-0000-000003000000}" name="PROVEEDOR" dataDxfId="521" totalsRowDxfId="520"/>
    <tableColumn id="4" xr3:uid="{00000000-0010-0000-0000-000004000000}" name="CONCEPTO" totalsRowLabel="TOTAL GENERAL:" dataDxfId="519" totalsRowDxfId="518"/>
    <tableColumn id="5" xr3:uid="{00000000-0010-0000-0000-000005000000}" name="MONTO" totalsRowFunction="sum" dataDxfId="517" totalsRowDxfId="516"/>
    <tableColumn id="8" xr3:uid="{00000000-0010-0000-0000-000008000000}" name="FORMA DE PAGO" dataDxfId="515" totalsRowDxfId="514"/>
    <tableColumn id="6" xr3:uid="{00000000-0010-0000-0000-000006000000}" name="FECHA LIMITE DE PAGO" dataDxfId="513" totalsRowDxfId="512"/>
  </tableColumns>
  <tableStyleInfo name="TableStyleMedium2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554BB30-5058-42CC-B2DE-660B5966E7FA}" name="Tabla434678910111213141516171819202122" displayName="Tabla434678910111213141516171819202122" ref="B12:H31" totalsRowCount="1" headerRowDxfId="189" dataDxfId="187" totalsRowDxfId="185" headerRowBorderDxfId="188" tableBorderDxfId="186">
  <autoFilter ref="B12:H30" xr:uid="{00000000-0009-0000-0100-000004000000}"/>
  <sortState xmlns:xlrd2="http://schemas.microsoft.com/office/spreadsheetml/2017/richdata2" ref="B13:H30">
    <sortCondition ref="C13:C30"/>
  </sortState>
  <tableColumns count="7">
    <tableColumn id="1" xr3:uid="{5DB05A9D-5B09-48BD-8C46-7EB55D25FB24}" name="FACTURA NCF No. / CONTRATO No." dataDxfId="184" totalsRowDxfId="183"/>
    <tableColumn id="2" xr3:uid="{B4E4B730-31D6-4B6E-9117-F1449F893178}" name="FECHA" dataDxfId="182" totalsRowDxfId="181"/>
    <tableColumn id="3" xr3:uid="{B28CEDF3-E32D-4A95-A6D2-AC0C2CD836E7}" name="PROVEEDOR" dataDxfId="180" totalsRowDxfId="179"/>
    <tableColumn id="4" xr3:uid="{57FD63F9-DEF6-4369-A39D-FD67A0859A10}" name="CONCEPTO" totalsRowLabel="TOTAL GENERAL:" dataDxfId="178" totalsRowDxfId="177"/>
    <tableColumn id="5" xr3:uid="{9581C6CD-AF05-4697-8D88-919D79ED0C22}" name="MONTO" totalsRowFunction="sum" dataDxfId="176" totalsRowDxfId="175"/>
    <tableColumn id="8" xr3:uid="{454411D9-6D0E-4765-8283-D3B88E2D9271}" name="FORMA DE PAGO" dataDxfId="174" totalsRowDxfId="173"/>
    <tableColumn id="6" xr3:uid="{E4091C9F-7A31-480B-9D64-CE7A877AB0E7}" name="FECHA LIMITE DE PAGO" dataDxfId="172" totalsRowDxfId="171"/>
  </tableColumns>
  <tableStyleInfo name="TableStyleMedium2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67E815A-956B-4412-AB87-1DA65FF3F2F7}" name="Tabla4346789101112131415161718192021" displayName="Tabla4346789101112131415161718192021" ref="B12:H31" totalsRowCount="1" headerRowDxfId="170" dataDxfId="168" totalsRowDxfId="166" headerRowBorderDxfId="169" tableBorderDxfId="167">
  <autoFilter ref="B12:H30" xr:uid="{00000000-0009-0000-0100-000004000000}"/>
  <sortState xmlns:xlrd2="http://schemas.microsoft.com/office/spreadsheetml/2017/richdata2" ref="B13:H30">
    <sortCondition ref="C13:C30"/>
  </sortState>
  <tableColumns count="7">
    <tableColumn id="1" xr3:uid="{590551F2-9320-4C3A-B846-933D4E1A973B}" name="FACTURA NCF No. / CONTRATO No." dataDxfId="165" totalsRowDxfId="164"/>
    <tableColumn id="2" xr3:uid="{9C820498-EE5F-4C02-9128-621A74915CB2}" name="FECHA" dataDxfId="163" totalsRowDxfId="162"/>
    <tableColumn id="3" xr3:uid="{DBA26E6A-5AC0-476E-A211-F3200C5EECE0}" name="PROVEEDOR" dataDxfId="161" totalsRowDxfId="160"/>
    <tableColumn id="4" xr3:uid="{90FEBC2D-BAB7-4B57-A17D-23E332511B7F}" name="CONCEPTO" totalsRowLabel="TOTAL GENERAL:" dataDxfId="159" totalsRowDxfId="158"/>
    <tableColumn id="5" xr3:uid="{FB3D442B-A0DE-4852-9BD4-DBB35930C512}" name="MONTO" totalsRowFunction="sum" dataDxfId="157" totalsRowDxfId="156"/>
    <tableColumn id="8" xr3:uid="{02EAC58F-4B07-406A-8B5C-1E3BE91450CB}" name="FORMA DE PAGO" dataDxfId="155" totalsRowDxfId="154"/>
    <tableColumn id="6" xr3:uid="{2666535E-23C0-4CA2-A133-F0AFD9453465}" name="FECHA LIMITE DE PAGO" dataDxfId="153" totalsRowDxfId="152"/>
  </tableColumns>
  <tableStyleInfo name="TableStyleMedium2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8BBB62B-8014-4E54-A9EB-9B159F08AB56}" name="Tabla434678910111213141516171819202123" displayName="Tabla434678910111213141516171819202123" ref="B12:H29" totalsRowCount="1" headerRowDxfId="151" dataDxfId="149" totalsRowDxfId="147" headerRowBorderDxfId="150" tableBorderDxfId="148">
  <autoFilter ref="B12:H28" xr:uid="{00000000-0009-0000-0100-000004000000}"/>
  <sortState xmlns:xlrd2="http://schemas.microsoft.com/office/spreadsheetml/2017/richdata2" ref="B13:H28">
    <sortCondition ref="C13:C28"/>
  </sortState>
  <tableColumns count="7">
    <tableColumn id="1" xr3:uid="{8B25D698-F4A1-4A7F-A3BF-1E7AF07B185F}" name="FACTURA NCF No. / CONTRATO No." dataDxfId="146" totalsRowDxfId="145"/>
    <tableColumn id="2" xr3:uid="{67183E79-5F5B-49FE-883C-E8D7CBF719D3}" name="FECHA" dataDxfId="144" totalsRowDxfId="143"/>
    <tableColumn id="3" xr3:uid="{AB476FEA-D0B9-4787-8586-81AE4C805CEA}" name="PROVEEDOR" dataDxfId="142" totalsRowDxfId="141"/>
    <tableColumn id="4" xr3:uid="{C357BC8F-874F-43A4-A5D3-2F11BA81F6D9}" name="CONCEPTO" totalsRowLabel="TOTAL GENERAL:" dataDxfId="140" totalsRowDxfId="139"/>
    <tableColumn id="5" xr3:uid="{D1CC49F5-C24E-43F2-8CAD-EC67E02465EE}" name="MONTO" totalsRowFunction="sum" dataDxfId="138" totalsRowDxfId="137"/>
    <tableColumn id="8" xr3:uid="{34A02EF5-331E-4BAD-89CD-E1C5D67F5C71}" name="FORMA DE PAGO" dataDxfId="136" totalsRowDxfId="135"/>
    <tableColumn id="6" xr3:uid="{5C1A35EE-BC28-4123-91A3-AD2404FF1768}" name="FECHA LIMITE DE PAGO" dataDxfId="134" totalsRowDxfId="133"/>
  </tableColumns>
  <tableStyleInfo name="TableStyleMedium2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689B66D-5E4A-4EBA-9C60-EE12CDE92644}" name="Tabla43467891011121314151617181920212324" displayName="Tabla43467891011121314151617181920212324" ref="B12:H34" totalsRowCount="1" headerRowDxfId="132" dataDxfId="130" totalsRowDxfId="128" headerRowBorderDxfId="131" tableBorderDxfId="129">
  <autoFilter ref="B12:H33" xr:uid="{00000000-0009-0000-0100-000004000000}"/>
  <sortState xmlns:xlrd2="http://schemas.microsoft.com/office/spreadsheetml/2017/richdata2" ref="B13:H33">
    <sortCondition ref="C13:C33"/>
  </sortState>
  <tableColumns count="7">
    <tableColumn id="1" xr3:uid="{35449250-3CB4-46AB-8D0E-E47B4CA3E37D}" name="FACTURA NCF No. / CONTRATO No." dataDxfId="127" totalsRowDxfId="126"/>
    <tableColumn id="2" xr3:uid="{E8AF7748-4186-4C0B-B054-D75E5044DFFC}" name="FECHA" dataDxfId="125" totalsRowDxfId="124"/>
    <tableColumn id="3" xr3:uid="{C8B0BB0F-3D2A-42E3-8670-A3A11C49E15A}" name="PROVEEDOR" dataDxfId="123" totalsRowDxfId="122"/>
    <tableColumn id="4" xr3:uid="{333452BA-E129-47D8-9E74-82C3AE056202}" name="CONCEPTO" totalsRowLabel="TOTAL GENERAL:" dataDxfId="121" totalsRowDxfId="120"/>
    <tableColumn id="5" xr3:uid="{912D8CB6-6C05-4714-9961-FBB13F91B029}" name="MONTO" totalsRowFunction="sum" dataDxfId="119" totalsRowDxfId="118"/>
    <tableColumn id="8" xr3:uid="{C617608E-78C7-4C68-8D56-688F2E283AFF}" name="FORMA DE PAGO" dataDxfId="117" totalsRowDxfId="116"/>
    <tableColumn id="6" xr3:uid="{A40062D4-B9E6-496B-A721-9D9A58941202}" name="FECHA LIMITE DE PAGO" dataDxfId="115" totalsRowDxfId="114"/>
  </tableColumns>
  <tableStyleInfo name="TableStyleMedium2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F1255D1-858E-40F7-B455-68733B27CD5F}" name="Tabla4346789101112131415161718192021232425" displayName="Tabla4346789101112131415161718192021232425" ref="B12:H14" totalsRowCount="1" headerRowDxfId="113" dataDxfId="111" totalsRowDxfId="109" headerRowBorderDxfId="112" tableBorderDxfId="110">
  <autoFilter ref="B12:H13" xr:uid="{00000000-0009-0000-0100-000004000000}"/>
  <sortState xmlns:xlrd2="http://schemas.microsoft.com/office/spreadsheetml/2017/richdata2" ref="B13:H13">
    <sortCondition ref="C13"/>
  </sortState>
  <tableColumns count="7">
    <tableColumn id="1" xr3:uid="{C997F33F-B082-4301-A678-9B3D6CD8E365}" name="FACTURA NCF No. / CONTRATO No." dataDxfId="108" totalsRowDxfId="107"/>
    <tableColumn id="2" xr3:uid="{688FB80B-7FF1-4659-B7B6-58F24EE348C1}" name="FECHA" dataDxfId="106" totalsRowDxfId="105"/>
    <tableColumn id="3" xr3:uid="{3216A280-A932-4329-8DFC-CA17D980319C}" name="PROVEEDOR" dataDxfId="104" totalsRowDxfId="103"/>
    <tableColumn id="4" xr3:uid="{39068019-77A1-4DD6-B85F-B7088AF20606}" name="CONCEPTO" totalsRowLabel="TOTAL GENERAL:" dataDxfId="102" totalsRowDxfId="101"/>
    <tableColumn id="5" xr3:uid="{691454B5-FC0A-4AC4-A80C-DD1497654DC7}" name="MONTO" totalsRowFunction="sum" dataDxfId="100" totalsRowDxfId="99"/>
    <tableColumn id="8" xr3:uid="{CA60E595-ED6D-4D7B-9E09-7FEBA5442B18}" name="FORMA DE PAGO" dataDxfId="98" totalsRowDxfId="97"/>
    <tableColumn id="6" xr3:uid="{E8EF152C-6E36-4D55-A0E7-95712ACBE11A}" name="FECHA LIMITE DE PAGO" dataDxfId="96" totalsRowDxfId="95"/>
  </tableColumns>
  <tableStyleInfo name="TableStyleMedium2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506E082-6C28-41E8-87EA-CB71110A2AED}" name="Tabla434678910111213141516171819202123242526" displayName="Tabla434678910111213141516171819202123242526" ref="B12:H20" totalsRowCount="1" headerRowDxfId="94" dataDxfId="92" totalsRowDxfId="90" headerRowBorderDxfId="93" tableBorderDxfId="91">
  <autoFilter ref="B12:H19" xr:uid="{00000000-0009-0000-0100-000004000000}"/>
  <sortState xmlns:xlrd2="http://schemas.microsoft.com/office/spreadsheetml/2017/richdata2" ref="B13:H18">
    <sortCondition ref="C13:C18"/>
  </sortState>
  <tableColumns count="7">
    <tableColumn id="1" xr3:uid="{8FCBE85C-F049-4F59-B1E7-20C70A7036E4}" name="FACTURA NCF No. / CONTRATO No." dataDxfId="89" totalsRowDxfId="88"/>
    <tableColumn id="2" xr3:uid="{668CE81E-EA3D-41B0-AE52-E5E4B6902C84}" name="FECHA" dataDxfId="87" totalsRowDxfId="86"/>
    <tableColumn id="3" xr3:uid="{39F3008A-426E-457F-86FF-E2FDFE612F00}" name="PROVEEDOR" dataDxfId="85" totalsRowDxfId="84"/>
    <tableColumn id="4" xr3:uid="{6216FB4E-1206-4E7A-BBA0-2D18F1FF971F}" name="CONCEPTO" totalsRowLabel="TOTAL GENERAL:" dataDxfId="83" totalsRowDxfId="82"/>
    <tableColumn id="5" xr3:uid="{534B3280-A6BC-4A29-8AAD-08A1B47825DF}" name="MONTO" totalsRowFunction="sum" dataDxfId="81" totalsRowDxfId="80"/>
    <tableColumn id="8" xr3:uid="{A0F6B336-CC4A-4A02-B99C-C744C5106CA4}" name="FORMA DE PAGO" dataDxfId="79" totalsRowDxfId="78"/>
    <tableColumn id="6" xr3:uid="{78958482-55B1-4CBF-B478-A738862BAA68}" name="FECHA LIMITE DE PAGO" dataDxfId="77" totalsRowDxfId="76"/>
  </tableColumns>
  <tableStyleInfo name="TableStyleMedium2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31AE4B6-7633-4C29-85DE-229B47A00164}" name="Tabla43467891011121314151617181920212324252627" displayName="Tabla43467891011121314151617181920212324252627" ref="B12:H23" totalsRowCount="1" headerRowDxfId="75" dataDxfId="73" totalsRowDxfId="71" headerRowBorderDxfId="74" tableBorderDxfId="72">
  <autoFilter ref="B12:H22" xr:uid="{00000000-0009-0000-0100-000004000000}"/>
  <sortState xmlns:xlrd2="http://schemas.microsoft.com/office/spreadsheetml/2017/richdata2" ref="B13:H18">
    <sortCondition ref="C13:C18"/>
  </sortState>
  <tableColumns count="7">
    <tableColumn id="1" xr3:uid="{B51EAB5F-F7BE-4602-90CF-8507CAED1908}" name="FACTURA NCF No. / CONTRATO No." dataDxfId="70" totalsRowDxfId="69"/>
    <tableColumn id="2" xr3:uid="{877261B3-B3A1-4E0D-AC7F-07EB6D31FFA7}" name="FECHA" dataDxfId="68" totalsRowDxfId="67"/>
    <tableColumn id="3" xr3:uid="{5FD44AB7-08F8-4FB2-BB15-C7514958B7C5}" name="PROVEEDOR" dataDxfId="66" totalsRowDxfId="65"/>
    <tableColumn id="4" xr3:uid="{E82C6C1E-4F55-4364-B684-BA09D49F751E}" name="CONCEPTO" totalsRowLabel="TOTAL GENERAL:" dataDxfId="64" totalsRowDxfId="63"/>
    <tableColumn id="5" xr3:uid="{4DB1C24F-B462-4298-80D6-65BDF3161947}" name="MONTO" totalsRowFunction="sum" dataDxfId="62" totalsRowDxfId="61"/>
    <tableColumn id="8" xr3:uid="{F218A485-56A1-442D-A2B9-8D7E8792E560}" name="FORMA DE PAGO" dataDxfId="60" totalsRowDxfId="59"/>
    <tableColumn id="6" xr3:uid="{18685250-86AD-4EDC-BFAF-6C6F74DC2244}" name="FECHA LIMITE DE PAGO" dataDxfId="58" totalsRowDxfId="57"/>
  </tableColumns>
  <tableStyleInfo name="TableStyleMedium2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EB00D71-D968-4BB5-B0C7-D2021789A716}" name="Tabla4346789101112131415161718192021232425262728" displayName="Tabla4346789101112131415161718192021232425262728" ref="B12:H27" totalsRowCount="1" headerRowDxfId="56" dataDxfId="54" totalsRowDxfId="52" headerRowBorderDxfId="55" tableBorderDxfId="53">
  <autoFilter ref="B12:H26" xr:uid="{00000000-0009-0000-0100-000004000000}"/>
  <sortState xmlns:xlrd2="http://schemas.microsoft.com/office/spreadsheetml/2017/richdata2" ref="B13:H17">
    <sortCondition ref="C13:C17"/>
  </sortState>
  <tableColumns count="7">
    <tableColumn id="1" xr3:uid="{D9C43454-EAB9-4DC8-AAF2-6D67C0984E68}" name="FACTURA NCF No. / CONTRATO No." dataDxfId="51" totalsRowDxfId="50"/>
    <tableColumn id="2" xr3:uid="{DD16AEB7-FEBF-4B29-8503-761866F3CE8D}" name="FECHA" dataDxfId="49" totalsRowDxfId="48"/>
    <tableColumn id="3" xr3:uid="{B4685776-62F9-4DFE-B894-A989EFF0C305}" name="PROVEEDOR" dataDxfId="47" totalsRowDxfId="46"/>
    <tableColumn id="4" xr3:uid="{812FF48F-0273-4062-A999-F27C17E1F0E8}" name="CONCEPTO" totalsRowLabel="TOTAL GENERAL:" dataDxfId="45" totalsRowDxfId="44"/>
    <tableColumn id="5" xr3:uid="{D868DE92-0DD9-4A6F-BD4A-8259B07880D7}" name="MONTO" totalsRowFunction="sum" dataDxfId="43" totalsRowDxfId="42"/>
    <tableColumn id="8" xr3:uid="{D01AB379-4589-4DDB-83B5-5FCEEDCC0C9F}" name="FORMA DE PAGO" dataDxfId="41" totalsRowDxfId="40"/>
    <tableColumn id="6" xr3:uid="{C49EEC54-67C9-4445-ABE4-B6C5EFEBCBEF}" name="FECHA LIMITE DE PAGO" dataDxfId="39" totalsRowDxfId="38"/>
  </tableColumns>
  <tableStyleInfo name="TableStyleMedium2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4756DAFD-326E-42EF-BC96-715FD6B0C44A}" name="Tabla434678910111213141516171819202123242526272829" displayName="Tabla434678910111213141516171819202123242526272829" ref="B12:H28" totalsRowCount="1" headerRowDxfId="37" dataDxfId="35" totalsRowDxfId="33" headerRowBorderDxfId="36" tableBorderDxfId="34">
  <autoFilter ref="B12:H27" xr:uid="{00000000-0009-0000-0100-000004000000}"/>
  <sortState xmlns:xlrd2="http://schemas.microsoft.com/office/spreadsheetml/2017/richdata2" ref="B13:H17">
    <sortCondition ref="C13:C17"/>
  </sortState>
  <tableColumns count="7">
    <tableColumn id="1" xr3:uid="{AC7CEDA5-5E37-4C05-B60F-EE8B3F81F0FC}" name="FACTURA NCF No. / CONTRATO No." dataDxfId="32" totalsRowDxfId="31"/>
    <tableColumn id="2" xr3:uid="{69C863AA-F3B8-4C91-87EC-786ECA2CA1A3}" name="FECHA" dataDxfId="30" totalsRowDxfId="29"/>
    <tableColumn id="3" xr3:uid="{87613EFA-BDA4-433C-B174-AD53004B2FF5}" name="PROVEEDOR" dataDxfId="28" totalsRowDxfId="27"/>
    <tableColumn id="4" xr3:uid="{45FA2DA1-2D0C-4859-A19D-068AAA028285}" name="CONCEPTO" totalsRowLabel="TOTAL GENERAL:" dataDxfId="26" totalsRowDxfId="25"/>
    <tableColumn id="5" xr3:uid="{A5708F5C-391E-4D02-9BE0-C1CFAFEE11EB}" name="MONTO" totalsRowFunction="sum" dataDxfId="24" totalsRowDxfId="23"/>
    <tableColumn id="8" xr3:uid="{7286BBB5-467A-49B7-ABCF-2773D44675F2}" name="FORMA DE PAGO" dataDxfId="22" totalsRowDxfId="21"/>
    <tableColumn id="6" xr3:uid="{0508A318-5DA0-4F14-8525-36DF5F8A96ED}" name="FECHA LIMITE DE PAGO" dataDxfId="20" totalsRowDxfId="19"/>
  </tableColumns>
  <tableStyleInfo name="TableStyleMedium2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546989B-D463-4B42-8914-AF13C97EB7A4}" name="Tabla43467891011121314151617181920212324252627282930" displayName="Tabla43467891011121314151617181920212324252627282930" ref="B12:H27" totalsRowCount="1" headerRowDxfId="18" dataDxfId="16" totalsRowDxfId="14" headerRowBorderDxfId="17" tableBorderDxfId="15">
  <autoFilter ref="B12:H26" xr:uid="{00000000-0009-0000-0100-000004000000}"/>
  <sortState xmlns:xlrd2="http://schemas.microsoft.com/office/spreadsheetml/2017/richdata2" ref="B13:H17">
    <sortCondition ref="C13:C17"/>
  </sortState>
  <tableColumns count="7">
    <tableColumn id="1" xr3:uid="{87272089-0DA5-4C0F-A63C-D5A96E1B8527}" name="FACTURA NCF No. / CONTRATO No." dataDxfId="13" totalsRowDxfId="12"/>
    <tableColumn id="2" xr3:uid="{5F2AFB25-57F8-411C-AF16-C8F045A40ED9}" name="FECHA" dataDxfId="11" totalsRowDxfId="10"/>
    <tableColumn id="3" xr3:uid="{E701B596-3125-424B-A84D-5C9C0BFC6B1C}" name="PROVEEDOR" dataDxfId="9" totalsRowDxfId="8"/>
    <tableColumn id="4" xr3:uid="{77AD2D18-92CC-402D-B8AB-B8B8734D7410}" name="CONCEPTO" totalsRowLabel="TOTAL GENERAL:" dataDxfId="7" totalsRowDxfId="6"/>
    <tableColumn id="5" xr3:uid="{1691CB3F-9772-474C-AF34-2B1686AD9112}" name="MONTO" totalsRowFunction="sum" dataDxfId="5" totalsRowDxfId="4"/>
    <tableColumn id="8" xr3:uid="{0C67EFDE-63F7-4F6C-B583-E774BB4E6E91}" name="FORMA DE PAGO" dataDxfId="3" totalsRowDxfId="2"/>
    <tableColumn id="6" xr3:uid="{D8F2B7D9-500E-492D-8DE8-A6EB447A983A}" name="FECHA LIMITE DE PAGO" dataDxfId="1" totalsRowDxfId="0"/>
  </tableColumns>
  <tableStyleInfo name="TableStyleMedium2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8648E4-21DB-4C7B-96F5-66E4EAEAE0B6}" name="Tabla43" displayName="Tabla43" ref="B12:H26" totalsRowCount="1" headerRowDxfId="511" totalsRowDxfId="508" headerRowBorderDxfId="510" tableBorderDxfId="509">
  <autoFilter ref="B12:H25" xr:uid="{00000000-0009-0000-0100-000004000000}"/>
  <sortState xmlns:xlrd2="http://schemas.microsoft.com/office/spreadsheetml/2017/richdata2" ref="B13:H25">
    <sortCondition ref="C12:C25"/>
  </sortState>
  <tableColumns count="7">
    <tableColumn id="1" xr3:uid="{FBFFEE9E-9CCA-41B3-A3D3-0FE498AF3DDE}" name="FACTURA NCF NO." dataDxfId="507" totalsRowDxfId="506"/>
    <tableColumn id="2" xr3:uid="{F0C0D880-DB49-4DA6-8BF7-C63C28F4C6ED}" name="FECHA" dataDxfId="505" totalsRowDxfId="504"/>
    <tableColumn id="3" xr3:uid="{C4DB2F89-7E97-4700-A7CF-A2BB7CFA1397}" name="PROVEEDOR" dataDxfId="503" totalsRowDxfId="502"/>
    <tableColumn id="4" xr3:uid="{B89394EF-3172-4421-82ED-B610CA1A98FA}" name="CONCEPTO" totalsRowLabel="TOTAL GENERAL:" dataDxfId="501" totalsRowDxfId="500"/>
    <tableColumn id="5" xr3:uid="{67468A32-3047-4D3F-9868-4849D0D1B374}" name="MONTO" totalsRowFunction="sum" dataDxfId="499" totalsRowDxfId="498"/>
    <tableColumn id="8" xr3:uid="{465F2096-2F8C-41E3-A0F6-88D00A0AF780}" name="FORMA DE PAGO" dataDxfId="497" totalsRowDxfId="496"/>
    <tableColumn id="6" xr3:uid="{CEAD1E85-EDA6-45A1-8E65-8CF4249D4C73}" name="FECHA LIMITE DE PAGO" dataDxfId="495" totalsRowDxfId="494"/>
  </tableColumns>
  <tableStyleInfo name="TableStyleMedium2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861588-BE84-4029-B0AF-12E5ED244023}" name="Tabla434" displayName="Tabla434" ref="B12:H26" totalsRowCount="1" headerRowDxfId="493" dataDxfId="491" totalsRowDxfId="489" headerRowBorderDxfId="492" tableBorderDxfId="490">
  <autoFilter ref="B12:H25" xr:uid="{00000000-0009-0000-0100-000004000000}"/>
  <sortState xmlns:xlrd2="http://schemas.microsoft.com/office/spreadsheetml/2017/richdata2" ref="B13:H25">
    <sortCondition ref="C13:C25"/>
  </sortState>
  <tableColumns count="7">
    <tableColumn id="1" xr3:uid="{BCEA5EE0-317C-4489-88F1-73533B96BC73}" name="FACTURA NCF NO." dataDxfId="488" totalsRowDxfId="487"/>
    <tableColumn id="2" xr3:uid="{7951438E-E19F-4435-A07F-787D7D7F8B56}" name="FECHA" dataDxfId="486" totalsRowDxfId="485"/>
    <tableColumn id="3" xr3:uid="{9C9D9424-F725-46C9-8417-6533DDCB5BE7}" name="PROVEEDOR" dataDxfId="484" totalsRowDxfId="483"/>
    <tableColumn id="4" xr3:uid="{AFD1F1ED-2ED1-4463-BCCB-68301EEEE00F}" name="CONCEPTO" totalsRowLabel="TOTAL GENERAL:" dataDxfId="482" totalsRowDxfId="481"/>
    <tableColumn id="5" xr3:uid="{F0D0FF33-EF53-481B-8100-649F05515FD0}" name="MONTO" totalsRowFunction="sum" dataDxfId="480" totalsRowDxfId="479"/>
    <tableColumn id="8" xr3:uid="{8543980E-E89C-4957-807E-98665F6AB553}" name="FORMA DE PAGO" dataDxfId="478" totalsRowDxfId="477"/>
    <tableColumn id="6" xr3:uid="{F8687716-8E48-4CF7-B255-75D4673C5F14}" name="FECHA LIMITE DE PAGO" dataDxfId="476" totalsRowDxfId="475"/>
  </tableColumns>
  <tableStyleInfo name="TableStyleMedium2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B82EC58-2A86-4B98-BE75-F87576B74E26}" name="Tabla4346" displayName="Tabla4346" ref="B12:H23" totalsRowCount="1" headerRowDxfId="474" dataDxfId="472" totalsRowDxfId="470" headerRowBorderDxfId="473" tableBorderDxfId="471">
  <autoFilter ref="B12:H22" xr:uid="{00000000-0009-0000-0100-000004000000}"/>
  <sortState xmlns:xlrd2="http://schemas.microsoft.com/office/spreadsheetml/2017/richdata2" ref="B13:H22">
    <sortCondition ref="C13:C22"/>
  </sortState>
  <tableColumns count="7">
    <tableColumn id="1" xr3:uid="{A5F7CC02-038B-4F79-A040-06BF8E969F9F}" name="FACTURA NCF NO." dataDxfId="469" totalsRowDxfId="468"/>
    <tableColumn id="2" xr3:uid="{A4317F85-08F0-406E-97E8-5AD0F5C5D493}" name="FECHA" dataDxfId="467" totalsRowDxfId="466"/>
    <tableColumn id="3" xr3:uid="{1C805EB1-247A-4FB4-83A1-1BDD8F79F163}" name="PROVEEDOR" dataDxfId="465" totalsRowDxfId="464"/>
    <tableColumn id="4" xr3:uid="{A8504FF2-7160-4AD0-942A-22221BA2F655}" name="CONCEPTO" totalsRowLabel="TOTAL GENERAL:" dataDxfId="463" totalsRowDxfId="462"/>
    <tableColumn id="5" xr3:uid="{6E4BBD5F-B207-43A2-9C54-E2EF31D5B7E3}" name="MONTO" totalsRowFunction="sum" dataDxfId="461" totalsRowDxfId="460"/>
    <tableColumn id="8" xr3:uid="{CD4D0C4D-38D5-41E0-B275-2C36F6573D66}" name="FORMA DE PAGO" dataDxfId="459" totalsRowDxfId="458"/>
    <tableColumn id="6" xr3:uid="{2D74E42E-1CA9-4783-8DBF-D62220CF530F}" name="FECHA LIMITE DE PAGO" dataDxfId="457" totalsRowDxfId="456"/>
  </tableColumns>
  <tableStyleInfo name="TableStyleMedium2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C59A1-B7A6-4964-BCC0-7943F560FB41}" name="Tabla43467" displayName="Tabla43467" ref="B12:H41" totalsRowCount="1" headerRowDxfId="455" dataDxfId="453" totalsRowDxfId="451" headerRowBorderDxfId="454" tableBorderDxfId="452">
  <autoFilter ref="B12:H40" xr:uid="{00000000-0009-0000-0100-000004000000}"/>
  <sortState xmlns:xlrd2="http://schemas.microsoft.com/office/spreadsheetml/2017/richdata2" ref="B13:H40">
    <sortCondition ref="C13:C40"/>
  </sortState>
  <tableColumns count="7">
    <tableColumn id="1" xr3:uid="{EA03B4F7-0E37-4C61-95C9-677AB3E80FA9}" name="FACTURA NCF NO." dataDxfId="450" totalsRowDxfId="449"/>
    <tableColumn id="2" xr3:uid="{F690138B-CDB5-4F44-9D68-B7C98D7E39DC}" name="FECHA" dataDxfId="448" totalsRowDxfId="447"/>
    <tableColumn id="3" xr3:uid="{0752794B-4B4E-437D-8813-C94BA8AFE463}" name="PROVEEDOR" dataDxfId="446" totalsRowDxfId="445"/>
    <tableColumn id="4" xr3:uid="{F5FF02F3-2D86-43CA-B68A-87BBF32E4584}" name="CONCEPTO" totalsRowLabel="TOTAL GENERAL:" dataDxfId="444" totalsRowDxfId="443"/>
    <tableColumn id="5" xr3:uid="{972F4685-30AA-4156-AC04-46B1F4177D42}" name="MONTO" totalsRowFunction="sum" dataDxfId="442" totalsRowDxfId="441"/>
    <tableColumn id="8" xr3:uid="{C4575206-501F-4488-989C-1A8EEFC3E246}" name="FORMA DE PAGO" dataDxfId="440" totalsRowDxfId="439"/>
    <tableColumn id="6" xr3:uid="{AF8768D2-9B64-4B11-AEB5-47369CA45431}" name="FECHA LIMITE DE PAGO" dataDxfId="438" totalsRowDxfId="437"/>
  </tableColumns>
  <tableStyleInfo name="TableStyleMedium2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D39884E-8D02-4EE6-866B-A4D5F1262EBF}" name="Tabla434678" displayName="Tabla434678" ref="B12:H35" totalsRowCount="1" headerRowDxfId="436" dataDxfId="434" totalsRowDxfId="432" headerRowBorderDxfId="435" tableBorderDxfId="433">
  <autoFilter ref="B12:H34" xr:uid="{00000000-0009-0000-0100-000004000000}"/>
  <sortState xmlns:xlrd2="http://schemas.microsoft.com/office/spreadsheetml/2017/richdata2" ref="B13:H34">
    <sortCondition ref="C13:C34"/>
  </sortState>
  <tableColumns count="7">
    <tableColumn id="1" xr3:uid="{207444CA-5EEF-4118-91B9-77E3A9E67284}" name="FACTURA NCF NO." dataDxfId="431" totalsRowDxfId="430"/>
    <tableColumn id="2" xr3:uid="{5B1456D8-CCFF-46EB-B56A-90E9805ACCAB}" name="FECHA" dataDxfId="429" totalsRowDxfId="428"/>
    <tableColumn id="3" xr3:uid="{8410EAA1-FF6C-4C61-9529-4D55851886A8}" name="PROVEEDOR" dataDxfId="427" totalsRowDxfId="426"/>
    <tableColumn id="4" xr3:uid="{77943675-8EBD-4A76-83FF-1C6FCC901967}" name="CONCEPTO" totalsRowLabel="TOTAL GENERAL:" dataDxfId="425" totalsRowDxfId="424"/>
    <tableColumn id="5" xr3:uid="{BFC44214-280C-4DB1-ACF3-EC22303DA770}" name="MONTO" totalsRowFunction="sum" dataDxfId="423" totalsRowDxfId="422"/>
    <tableColumn id="8" xr3:uid="{B6802997-B6D3-4224-B6D0-699CB53FFBAC}" name="FORMA DE PAGO" dataDxfId="421" totalsRowDxfId="420"/>
    <tableColumn id="6" xr3:uid="{71BADE83-CEC2-4189-B61E-1E9BDBCC42DE}" name="FECHA LIMITE DE PAGO" dataDxfId="419" totalsRowDxfId="418"/>
  </tableColumns>
  <tableStyleInfo name="TableStyleMedium2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DD6FF48-DE68-4716-9E11-E460772B03D9}" name="Tabla4346789" displayName="Tabla4346789" ref="B12:H33" totalsRowCount="1" headerRowDxfId="417" dataDxfId="415" totalsRowDxfId="413" headerRowBorderDxfId="416" tableBorderDxfId="414">
  <autoFilter ref="B12:H32" xr:uid="{00000000-0009-0000-0100-000004000000}"/>
  <sortState xmlns:xlrd2="http://schemas.microsoft.com/office/spreadsheetml/2017/richdata2" ref="B13:H32">
    <sortCondition ref="C13:C32"/>
  </sortState>
  <tableColumns count="7">
    <tableColumn id="1" xr3:uid="{2672A2D2-19B0-43A6-AA14-F5617CE0AD0E}" name="FACTURA NCF NO." dataDxfId="412" totalsRowDxfId="411"/>
    <tableColumn id="2" xr3:uid="{70D7D939-F101-46A9-BA6C-B74307EBA8CF}" name="FECHA" dataDxfId="410" totalsRowDxfId="409"/>
    <tableColumn id="3" xr3:uid="{AD5D2E8C-8021-4CC3-ACA0-CB3BBE50B4A1}" name="PROVEEDOR" dataDxfId="408" totalsRowDxfId="407"/>
    <tableColumn id="4" xr3:uid="{D13F4C1B-4813-469B-A299-0F09121EB1F5}" name="CONCEPTO" totalsRowLabel="TOTAL GENERAL:" dataDxfId="406" totalsRowDxfId="405"/>
    <tableColumn id="5" xr3:uid="{ED38265B-5542-4DBD-9C0D-5FC22D32E6DC}" name="MONTO" totalsRowFunction="sum" dataDxfId="404" totalsRowDxfId="403"/>
    <tableColumn id="8" xr3:uid="{9E386900-62AC-4171-A94B-DEEAE29251D3}" name="FORMA DE PAGO" dataDxfId="402" totalsRowDxfId="401"/>
    <tableColumn id="6" xr3:uid="{908CA339-1C87-49B7-8A3E-3190F3973633}" name="FECHA LIMITE DE PAGO" dataDxfId="400" totalsRowDxfId="399"/>
  </tableColumns>
  <tableStyleInfo name="TableStyleMedium2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1E94DA-4823-4711-8223-DB998FE8FFAD}" name="Tabla434678910" displayName="Tabla434678910" ref="B12:H24" totalsRowCount="1" headerRowDxfId="398" dataDxfId="396" totalsRowDxfId="394" headerRowBorderDxfId="397" tableBorderDxfId="395">
  <autoFilter ref="B12:H23" xr:uid="{00000000-0009-0000-0100-000004000000}"/>
  <sortState xmlns:xlrd2="http://schemas.microsoft.com/office/spreadsheetml/2017/richdata2" ref="B13:H23">
    <sortCondition ref="C13:C23"/>
  </sortState>
  <tableColumns count="7">
    <tableColumn id="1" xr3:uid="{247D7BEF-AE34-4861-AA22-6EE93727057B}" name="FACTURA NCF NO." dataDxfId="393" totalsRowDxfId="392"/>
    <tableColumn id="2" xr3:uid="{D61927D1-7168-4A4A-80FA-F42C2C0073F1}" name="FECHA" dataDxfId="391" totalsRowDxfId="390"/>
    <tableColumn id="3" xr3:uid="{8BFC565E-FBCE-4648-9DD8-313AD35533DE}" name="PROVEEDOR" dataDxfId="389" totalsRowDxfId="388"/>
    <tableColumn id="4" xr3:uid="{DBDCAB80-F4B6-4FB9-BB62-F549C67E7997}" name="CONCEPTO" totalsRowLabel="TOTAL GENERAL:" dataDxfId="387" totalsRowDxfId="386"/>
    <tableColumn id="5" xr3:uid="{6137574B-36AB-4D37-9D21-7DCD35796EC7}" name="MONTO" totalsRowFunction="sum" dataDxfId="385" totalsRowDxfId="384"/>
    <tableColumn id="8" xr3:uid="{819E7FD2-FC97-45FF-B29E-38E3AD678B9C}" name="FORMA DE PAGO" dataDxfId="383" totalsRowDxfId="382"/>
    <tableColumn id="6" xr3:uid="{88A625D9-EBA6-4E18-930C-7F5C08644FE4}" name="FECHA LIMITE DE PAGO" dataDxfId="381" totalsRowDxfId="380"/>
  </tableColumns>
  <tableStyleInfo name="TableStyleMedium2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table" Target="../tables/table25.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4E49-9738-43EB-84C9-E6AA89161D2D}">
  <dimension ref="B1:J49"/>
  <sheetViews>
    <sheetView zoomScale="40" zoomScaleNormal="40" workbookViewId="0">
      <selection activeCell="D18" sqref="D18:E19"/>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43" t="s">
        <v>0</v>
      </c>
      <c r="C2" s="43"/>
      <c r="D2" s="43"/>
      <c r="E2" s="43"/>
      <c r="F2" s="43"/>
      <c r="G2" s="43"/>
      <c r="H2" s="43"/>
      <c r="I2" s="1"/>
      <c r="J2" s="1"/>
    </row>
    <row r="3" spans="2:10" s="4" customFormat="1" ht="33.75" x14ac:dyDescent="0.35">
      <c r="B3" s="44" t="s">
        <v>1</v>
      </c>
      <c r="C3" s="43"/>
      <c r="D3" s="43"/>
      <c r="E3" s="43"/>
      <c r="F3" s="43"/>
      <c r="G3" s="43"/>
      <c r="H3" s="43"/>
    </row>
    <row r="4" spans="2:10" ht="33.75" x14ac:dyDescent="0.25">
      <c r="B4" s="43" t="s">
        <v>2</v>
      </c>
      <c r="C4" s="43"/>
      <c r="D4" s="43"/>
      <c r="E4" s="43"/>
      <c r="F4" s="43"/>
      <c r="G4" s="43"/>
      <c r="H4" s="43"/>
      <c r="I4" s="1"/>
      <c r="J4" s="1"/>
    </row>
    <row r="5" spans="2:10" ht="28.5" customHeight="1" x14ac:dyDescent="0.25">
      <c r="B5" s="41"/>
      <c r="C5" s="41"/>
      <c r="D5" s="41"/>
      <c r="E5" s="41"/>
      <c r="F5" s="41"/>
      <c r="G5" s="41"/>
      <c r="H5" s="41"/>
      <c r="I5" s="1"/>
      <c r="J5" s="1"/>
    </row>
    <row r="6" spans="2:10" ht="36" x14ac:dyDescent="0.25">
      <c r="B6" s="45" t="s">
        <v>3</v>
      </c>
      <c r="C6" s="45"/>
      <c r="D6" s="45"/>
      <c r="E6" s="45"/>
      <c r="F6" s="45"/>
      <c r="G6" s="45"/>
      <c r="H6" s="45"/>
      <c r="I6" s="1"/>
      <c r="J6" s="1"/>
    </row>
    <row r="7" spans="2:10" ht="28.5" customHeight="1" x14ac:dyDescent="0.25">
      <c r="B7" s="46" t="s">
        <v>0</v>
      </c>
      <c r="C7" s="46"/>
      <c r="D7" s="46"/>
      <c r="E7" s="46"/>
      <c r="F7" s="46"/>
      <c r="G7" s="46"/>
      <c r="H7" s="46"/>
      <c r="I7" s="1"/>
      <c r="J7" s="1"/>
    </row>
    <row r="8" spans="2:10" ht="21" customHeight="1" x14ac:dyDescent="0.25">
      <c r="B8" s="41"/>
      <c r="C8" s="41"/>
      <c r="D8" s="41"/>
      <c r="E8" s="41"/>
      <c r="F8" s="41"/>
      <c r="G8" s="41"/>
      <c r="H8" s="41"/>
      <c r="I8" s="1"/>
      <c r="J8" s="1"/>
    </row>
    <row r="9" spans="2:10" ht="26.25" x14ac:dyDescent="0.25">
      <c r="B9" s="42" t="s">
        <v>4</v>
      </c>
      <c r="C9" s="42"/>
      <c r="D9" s="42"/>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44620</v>
      </c>
    </row>
    <row r="14" spans="2:10" ht="52.5" x14ac:dyDescent="0.25">
      <c r="B14" s="17" t="s">
        <v>16</v>
      </c>
      <c r="C14" s="18">
        <v>44547</v>
      </c>
      <c r="D14" s="19" t="s">
        <v>17</v>
      </c>
      <c r="E14" s="19" t="s">
        <v>18</v>
      </c>
      <c r="F14" s="20">
        <v>23600</v>
      </c>
      <c r="G14" s="21" t="s">
        <v>15</v>
      </c>
      <c r="H14" s="18">
        <v>44620</v>
      </c>
    </row>
    <row r="15" spans="2:10" ht="26.25" x14ac:dyDescent="0.25">
      <c r="B15" s="17" t="s">
        <v>19</v>
      </c>
      <c r="C15" s="18">
        <v>44552</v>
      </c>
      <c r="D15" s="19" t="s">
        <v>20</v>
      </c>
      <c r="E15" s="19" t="s">
        <v>21</v>
      </c>
      <c r="F15" s="20">
        <v>550683.07999999996</v>
      </c>
      <c r="G15" s="21" t="s">
        <v>15</v>
      </c>
      <c r="H15" s="18">
        <v>44620</v>
      </c>
    </row>
    <row r="16" spans="2:10" ht="26.25" x14ac:dyDescent="0.25">
      <c r="B16" s="17" t="s">
        <v>22</v>
      </c>
      <c r="C16" s="18">
        <v>44585</v>
      </c>
      <c r="D16" s="19" t="s">
        <v>23</v>
      </c>
      <c r="E16" s="19" t="s">
        <v>24</v>
      </c>
      <c r="F16" s="20">
        <v>183543.33</v>
      </c>
      <c r="G16" s="21" t="s">
        <v>15</v>
      </c>
      <c r="H16" s="18">
        <v>44620</v>
      </c>
    </row>
    <row r="17" spans="2:8" ht="26.25" x14ac:dyDescent="0.25">
      <c r="B17" s="17" t="s">
        <v>25</v>
      </c>
      <c r="C17" s="18">
        <v>44589</v>
      </c>
      <c r="D17" s="19" t="s">
        <v>26</v>
      </c>
      <c r="E17" s="19" t="s">
        <v>27</v>
      </c>
      <c r="F17" s="20">
        <v>424268.37</v>
      </c>
      <c r="G17" s="21" t="s">
        <v>15</v>
      </c>
      <c r="H17" s="18">
        <v>44620</v>
      </c>
    </row>
    <row r="18" spans="2:8" ht="52.5" x14ac:dyDescent="0.25">
      <c r="B18" s="17" t="s">
        <v>28</v>
      </c>
      <c r="C18" s="18">
        <v>44592</v>
      </c>
      <c r="D18" s="19" t="s">
        <v>29</v>
      </c>
      <c r="E18" s="19" t="s">
        <v>30</v>
      </c>
      <c r="F18" s="20">
        <v>25000</v>
      </c>
      <c r="G18" s="21" t="s">
        <v>15</v>
      </c>
      <c r="H18" s="18">
        <v>44620</v>
      </c>
    </row>
    <row r="19" spans="2:8" ht="52.5" x14ac:dyDescent="0.25">
      <c r="B19" s="17" t="s">
        <v>31</v>
      </c>
      <c r="C19" s="18">
        <v>44592</v>
      </c>
      <c r="D19" s="27" t="s">
        <v>32</v>
      </c>
      <c r="E19" s="19" t="s">
        <v>33</v>
      </c>
      <c r="F19" s="20">
        <v>27140</v>
      </c>
      <c r="G19" s="21" t="s">
        <v>15</v>
      </c>
      <c r="H19" s="18">
        <v>44620</v>
      </c>
    </row>
    <row r="20" spans="2:8" ht="26.25" x14ac:dyDescent="0.25">
      <c r="B20" s="17" t="s">
        <v>34</v>
      </c>
      <c r="C20" s="18">
        <v>44592</v>
      </c>
      <c r="D20" s="19" t="s">
        <v>35</v>
      </c>
      <c r="E20" s="19" t="s">
        <v>36</v>
      </c>
      <c r="F20" s="20">
        <v>201344.03</v>
      </c>
      <c r="G20" s="21" t="s">
        <v>15</v>
      </c>
      <c r="H20" s="18">
        <v>44620</v>
      </c>
    </row>
    <row r="21" spans="2:8" ht="26.25" x14ac:dyDescent="0.25">
      <c r="B21" s="17" t="s">
        <v>31</v>
      </c>
      <c r="C21" s="18">
        <v>44592</v>
      </c>
      <c r="D21" s="19" t="s">
        <v>37</v>
      </c>
      <c r="E21" s="19" t="s">
        <v>38</v>
      </c>
      <c r="F21" s="20">
        <v>2758210</v>
      </c>
      <c r="G21" s="21" t="s">
        <v>15</v>
      </c>
      <c r="H21" s="18">
        <v>44592</v>
      </c>
    </row>
    <row r="22" spans="2:8" ht="26.25" x14ac:dyDescent="0.25">
      <c r="B22" s="26"/>
      <c r="C22" s="26"/>
      <c r="D22" s="26"/>
      <c r="E22" s="26" t="s">
        <v>39</v>
      </c>
      <c r="F22" s="24">
        <f>SUBTOTAL(109,Tabla42[MONTO])</f>
        <v>4264203.2699999996</v>
      </c>
      <c r="G22" s="25"/>
      <c r="H22" s="26"/>
    </row>
    <row r="23" spans="2:8" ht="28.5" x14ac:dyDescent="0.45">
      <c r="B23" s="2" t="s">
        <v>40</v>
      </c>
      <c r="C23" s="2"/>
      <c r="D23" s="2"/>
      <c r="E23" s="2"/>
      <c r="F23" s="12"/>
      <c r="G23" s="3"/>
      <c r="H23" s="2"/>
    </row>
    <row r="24" spans="2:8" ht="28.5" x14ac:dyDescent="0.45">
      <c r="B24" s="2"/>
      <c r="C24" s="2"/>
      <c r="D24" s="2"/>
      <c r="E24" s="2"/>
      <c r="F24" s="12"/>
      <c r="G24" s="3"/>
      <c r="H24" s="2"/>
    </row>
    <row r="25" spans="2:8" ht="28.5" x14ac:dyDescent="0.45">
      <c r="B25" s="8" t="s">
        <v>41</v>
      </c>
      <c r="C25" s="9"/>
      <c r="D25" s="9"/>
      <c r="E25" s="8" t="s">
        <v>42</v>
      </c>
      <c r="F25" s="12"/>
      <c r="G25" s="8" t="s">
        <v>43</v>
      </c>
      <c r="H25" s="9"/>
    </row>
    <row r="26" spans="2:8" ht="28.5" x14ac:dyDescent="0.45">
      <c r="B26" s="9"/>
      <c r="C26" s="9"/>
      <c r="D26" s="9"/>
      <c r="E26" s="9"/>
      <c r="F26" s="12"/>
      <c r="G26" s="10"/>
      <c r="H26" s="9"/>
    </row>
    <row r="27" spans="2:8" ht="28.5" x14ac:dyDescent="0.45">
      <c r="B27" s="9"/>
      <c r="C27" s="9"/>
      <c r="D27" s="9"/>
      <c r="E27" s="9"/>
      <c r="F27" s="12"/>
      <c r="G27" s="10"/>
      <c r="H27" s="9"/>
    </row>
    <row r="28" spans="2:8" ht="28.5" x14ac:dyDescent="0.45">
      <c r="B28" s="11" t="s">
        <v>44</v>
      </c>
      <c r="C28" s="12"/>
      <c r="D28" s="12"/>
      <c r="E28" s="12" t="s">
        <v>45</v>
      </c>
      <c r="F28" s="12"/>
      <c r="G28" s="12" t="s">
        <v>46</v>
      </c>
      <c r="H28" s="12"/>
    </row>
    <row r="29" spans="2:8" ht="28.5" x14ac:dyDescent="0.45">
      <c r="B29" s="11" t="s">
        <v>47</v>
      </c>
      <c r="C29" s="12"/>
      <c r="D29" s="12"/>
      <c r="E29" s="12" t="s">
        <v>48</v>
      </c>
      <c r="F29" s="12"/>
      <c r="G29" s="12" t="s">
        <v>49</v>
      </c>
      <c r="H29" s="12"/>
    </row>
    <row r="30" spans="2:8" ht="28.5" x14ac:dyDescent="0.45">
      <c r="B30" s="8" t="s">
        <v>50</v>
      </c>
      <c r="C30" s="12"/>
      <c r="D30" s="12"/>
      <c r="E30" s="12" t="s">
        <v>51</v>
      </c>
      <c r="F30" s="13"/>
      <c r="G30" s="12" t="s">
        <v>52</v>
      </c>
      <c r="H30" s="12"/>
    </row>
    <row r="31" spans="2:8" ht="28.5" x14ac:dyDescent="0.45">
      <c r="B31" s="12"/>
      <c r="C31" s="12"/>
      <c r="D31" s="12"/>
      <c r="E31" s="12"/>
      <c r="F31" s="12"/>
      <c r="G31" s="12"/>
      <c r="H31" s="12"/>
    </row>
    <row r="32" spans="2:8" x14ac:dyDescent="0.25">
      <c r="E32" s="16"/>
    </row>
    <row r="33" spans="2:9" x14ac:dyDescent="0.25">
      <c r="E33" s="16"/>
      <c r="I33" s="1"/>
    </row>
    <row r="34" spans="2:9" x14ac:dyDescent="0.25">
      <c r="E34" s="16"/>
    </row>
    <row r="36" spans="2:9" ht="21" x14ac:dyDescent="0.25">
      <c r="B36" s="5"/>
    </row>
    <row r="49" spans="5:5" x14ac:dyDescent="0.25">
      <c r="E49"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68005-2A02-4724-A31D-B5BECF2DF6DF}">
  <dimension ref="B1:H59"/>
  <sheetViews>
    <sheetView zoomScale="40" zoomScaleNormal="40" workbookViewId="0">
      <selection activeCell="P32" sqref="P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300</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44895</v>
      </c>
    </row>
    <row r="14" spans="2:8" ht="52.5" x14ac:dyDescent="0.4">
      <c r="B14" s="17">
        <v>156</v>
      </c>
      <c r="C14" s="18">
        <v>44531</v>
      </c>
      <c r="D14" s="19" t="s">
        <v>54</v>
      </c>
      <c r="E14" s="19" t="s">
        <v>55</v>
      </c>
      <c r="F14" s="20">
        <v>77563.199999999997</v>
      </c>
      <c r="G14" s="21" t="s">
        <v>15</v>
      </c>
      <c r="H14" s="18">
        <v>44895</v>
      </c>
    </row>
    <row r="15" spans="2:8" ht="52.5" x14ac:dyDescent="0.4">
      <c r="B15" s="17" t="s">
        <v>149</v>
      </c>
      <c r="C15" s="38">
        <v>44735</v>
      </c>
      <c r="D15" s="19" t="s">
        <v>150</v>
      </c>
      <c r="E15" s="19" t="s">
        <v>151</v>
      </c>
      <c r="F15" s="20">
        <v>29415</v>
      </c>
      <c r="G15" s="21" t="s">
        <v>15</v>
      </c>
      <c r="H15" s="18">
        <v>44895</v>
      </c>
    </row>
    <row r="16" spans="2:8" x14ac:dyDescent="0.4">
      <c r="B16" s="17" t="s">
        <v>283</v>
      </c>
      <c r="C16" s="38">
        <v>44771</v>
      </c>
      <c r="D16" s="19" t="s">
        <v>284</v>
      </c>
      <c r="E16" s="19" t="s">
        <v>285</v>
      </c>
      <c r="F16" s="20">
        <v>8509.49</v>
      </c>
      <c r="G16" s="21" t="s">
        <v>15</v>
      </c>
      <c r="H16" s="18">
        <v>44895</v>
      </c>
    </row>
    <row r="17" spans="2:8" x14ac:dyDescent="0.4">
      <c r="B17" s="17" t="s">
        <v>242</v>
      </c>
      <c r="C17" s="38">
        <v>44798</v>
      </c>
      <c r="D17" s="19" t="s">
        <v>243</v>
      </c>
      <c r="E17" s="19" t="s">
        <v>244</v>
      </c>
      <c r="F17" s="20">
        <v>11505</v>
      </c>
      <c r="G17" s="21" t="s">
        <v>15</v>
      </c>
      <c r="H17" s="18">
        <v>44895</v>
      </c>
    </row>
    <row r="18" spans="2:8" ht="52.5" x14ac:dyDescent="0.4">
      <c r="B18" s="17" t="s">
        <v>270</v>
      </c>
      <c r="C18" s="38">
        <v>44835</v>
      </c>
      <c r="D18" s="19" t="s">
        <v>271</v>
      </c>
      <c r="E18" s="19" t="s">
        <v>272</v>
      </c>
      <c r="F18" s="20">
        <v>4720</v>
      </c>
      <c r="G18" s="21" t="s">
        <v>15</v>
      </c>
      <c r="H18" s="18">
        <v>44895</v>
      </c>
    </row>
    <row r="19" spans="2:8" x14ac:dyDescent="0.4">
      <c r="B19" s="17" t="s">
        <v>266</v>
      </c>
      <c r="C19" s="38">
        <v>44846</v>
      </c>
      <c r="D19" s="19" t="s">
        <v>219</v>
      </c>
      <c r="E19" s="19" t="s">
        <v>267</v>
      </c>
      <c r="F19" s="20">
        <v>34522.080000000002</v>
      </c>
      <c r="G19" s="21" t="s">
        <v>15</v>
      </c>
      <c r="H19" s="18">
        <v>44895</v>
      </c>
    </row>
    <row r="20" spans="2:8" ht="52.5" x14ac:dyDescent="0.4">
      <c r="B20" s="17" t="s">
        <v>268</v>
      </c>
      <c r="C20" s="38">
        <v>44848</v>
      </c>
      <c r="D20" s="19" t="s">
        <v>198</v>
      </c>
      <c r="E20" s="19" t="s">
        <v>269</v>
      </c>
      <c r="F20" s="20">
        <v>35400</v>
      </c>
      <c r="G20" s="21" t="s">
        <v>15</v>
      </c>
      <c r="H20" s="18">
        <v>44895</v>
      </c>
    </row>
    <row r="21" spans="2:8" ht="52.5" x14ac:dyDescent="0.4">
      <c r="B21" s="17" t="s">
        <v>276</v>
      </c>
      <c r="C21" s="38">
        <v>44848</v>
      </c>
      <c r="D21" s="19" t="s">
        <v>198</v>
      </c>
      <c r="E21" s="19" t="s">
        <v>277</v>
      </c>
      <c r="F21" s="20">
        <v>49560</v>
      </c>
      <c r="G21" s="21" t="s">
        <v>15</v>
      </c>
      <c r="H21" s="18">
        <v>44895</v>
      </c>
    </row>
    <row r="22" spans="2:8" x14ac:dyDescent="0.4">
      <c r="B22" s="17" t="s">
        <v>295</v>
      </c>
      <c r="C22" s="38">
        <v>44852</v>
      </c>
      <c r="D22" s="19" t="s">
        <v>296</v>
      </c>
      <c r="E22" s="19" t="s">
        <v>297</v>
      </c>
      <c r="F22" s="20">
        <v>75893.399999999994</v>
      </c>
      <c r="G22" s="21" t="s">
        <v>15</v>
      </c>
      <c r="H22" s="18">
        <v>44895</v>
      </c>
    </row>
    <row r="23" spans="2:8" ht="52.5" x14ac:dyDescent="0.4">
      <c r="B23" s="17" t="s">
        <v>290</v>
      </c>
      <c r="C23" s="38">
        <v>44854</v>
      </c>
      <c r="D23" s="19" t="s">
        <v>291</v>
      </c>
      <c r="E23" s="19" t="s">
        <v>292</v>
      </c>
      <c r="F23" s="20">
        <v>25000</v>
      </c>
      <c r="G23" s="21" t="s">
        <v>15</v>
      </c>
      <c r="H23" s="18">
        <v>44895</v>
      </c>
    </row>
    <row r="24" spans="2:8" x14ac:dyDescent="0.4">
      <c r="B24" s="17" t="s">
        <v>278</v>
      </c>
      <c r="C24" s="38">
        <v>44858</v>
      </c>
      <c r="D24" s="19" t="s">
        <v>198</v>
      </c>
      <c r="E24" s="19" t="s">
        <v>279</v>
      </c>
      <c r="F24" s="20">
        <v>31624</v>
      </c>
      <c r="G24" s="21" t="s">
        <v>15</v>
      </c>
      <c r="H24" s="18">
        <v>44895</v>
      </c>
    </row>
    <row r="25" spans="2:8" ht="52.5" x14ac:dyDescent="0.4">
      <c r="B25" s="17" t="s">
        <v>287</v>
      </c>
      <c r="C25" s="38">
        <v>44858</v>
      </c>
      <c r="D25" s="19" t="s">
        <v>288</v>
      </c>
      <c r="E25" s="19" t="s">
        <v>289</v>
      </c>
      <c r="F25" s="20">
        <v>206002.08</v>
      </c>
      <c r="G25" s="21" t="s">
        <v>15</v>
      </c>
      <c r="H25" s="18">
        <v>44895</v>
      </c>
    </row>
    <row r="26" spans="2:8" x14ac:dyDescent="0.4">
      <c r="B26" s="17" t="s">
        <v>144</v>
      </c>
      <c r="C26" s="38">
        <v>44860</v>
      </c>
      <c r="D26" s="19" t="s">
        <v>70</v>
      </c>
      <c r="E26" s="19" t="s">
        <v>286</v>
      </c>
      <c r="F26" s="20">
        <v>27140</v>
      </c>
      <c r="G26" s="21" t="s">
        <v>15</v>
      </c>
      <c r="H26" s="18">
        <v>44895</v>
      </c>
    </row>
    <row r="27" spans="2:8" ht="52.5" x14ac:dyDescent="0.4">
      <c r="B27" s="17" t="s">
        <v>273</v>
      </c>
      <c r="C27" s="38">
        <v>44861</v>
      </c>
      <c r="D27" s="19" t="s">
        <v>274</v>
      </c>
      <c r="E27" s="19" t="s">
        <v>275</v>
      </c>
      <c r="F27" s="20">
        <v>16298.75</v>
      </c>
      <c r="G27" s="21" t="s">
        <v>15</v>
      </c>
      <c r="H27" s="18">
        <v>44895</v>
      </c>
    </row>
    <row r="28" spans="2:8" ht="52.5" x14ac:dyDescent="0.4">
      <c r="B28" s="17" t="s">
        <v>280</v>
      </c>
      <c r="C28" s="38">
        <v>44861</v>
      </c>
      <c r="D28" s="19" t="s">
        <v>281</v>
      </c>
      <c r="E28" s="19" t="s">
        <v>282</v>
      </c>
      <c r="F28" s="20">
        <v>104800</v>
      </c>
      <c r="G28" s="21" t="s">
        <v>15</v>
      </c>
      <c r="H28" s="18">
        <v>44895</v>
      </c>
    </row>
    <row r="29" spans="2:8" x14ac:dyDescent="0.4">
      <c r="B29" s="17" t="s">
        <v>293</v>
      </c>
      <c r="C29" s="38">
        <v>44862</v>
      </c>
      <c r="D29" s="19" t="s">
        <v>288</v>
      </c>
      <c r="E29" s="19" t="s">
        <v>294</v>
      </c>
      <c r="F29" s="20">
        <v>192006.1</v>
      </c>
      <c r="G29" s="21" t="s">
        <v>15</v>
      </c>
      <c r="H29" s="18">
        <v>44895</v>
      </c>
    </row>
    <row r="30" spans="2:8" x14ac:dyDescent="0.4">
      <c r="B30" s="17" t="s">
        <v>298</v>
      </c>
      <c r="C30" s="38">
        <v>44862</v>
      </c>
      <c r="D30" s="19" t="s">
        <v>26</v>
      </c>
      <c r="E30" s="19" t="s">
        <v>299</v>
      </c>
      <c r="F30" s="20">
        <v>399523.54</v>
      </c>
      <c r="G30" s="21" t="s">
        <v>15</v>
      </c>
      <c r="H30" s="18">
        <v>44895</v>
      </c>
    </row>
    <row r="31" spans="2:8" x14ac:dyDescent="0.4">
      <c r="B31" s="17" t="s">
        <v>31</v>
      </c>
      <c r="C31" s="38">
        <v>44865</v>
      </c>
      <c r="D31" s="19" t="s">
        <v>247</v>
      </c>
      <c r="E31" s="19" t="s">
        <v>248</v>
      </c>
      <c r="F31" s="20">
        <v>16270840</v>
      </c>
      <c r="G31" s="21" t="s">
        <v>15</v>
      </c>
      <c r="H31" s="18">
        <v>44895</v>
      </c>
    </row>
    <row r="32" spans="2:8" x14ac:dyDescent="0.4">
      <c r="B32" s="26"/>
      <c r="C32" s="26"/>
      <c r="D32" s="26"/>
      <c r="E32" s="26" t="s">
        <v>39</v>
      </c>
      <c r="F32" s="24">
        <f>SUBTOTAL(109,Tabla43467891011[MONTO])</f>
        <v>17670737.100000001</v>
      </c>
      <c r="G32" s="25"/>
      <c r="H32" s="26"/>
    </row>
    <row r="33" spans="2:8" x14ac:dyDescent="0.4">
      <c r="B33" s="29" t="s">
        <v>40</v>
      </c>
      <c r="C33" s="29"/>
      <c r="D33" s="29"/>
      <c r="E33" s="29"/>
      <c r="G33" s="35"/>
      <c r="H33" s="29"/>
    </row>
    <row r="34" spans="2:8" x14ac:dyDescent="0.4">
      <c r="B34" s="29"/>
      <c r="C34" s="29"/>
      <c r="D34" s="29"/>
      <c r="E34" s="29"/>
      <c r="G34" s="35"/>
      <c r="H34" s="29"/>
    </row>
    <row r="35" spans="2:8" x14ac:dyDescent="0.4">
      <c r="B35" s="28" t="s">
        <v>41</v>
      </c>
      <c r="C35" s="29"/>
      <c r="D35" s="29"/>
      <c r="E35" s="28" t="s">
        <v>42</v>
      </c>
      <c r="G35" s="28" t="s">
        <v>43</v>
      </c>
      <c r="H35" s="29"/>
    </row>
    <row r="36" spans="2:8" x14ac:dyDescent="0.4">
      <c r="B36" s="29"/>
      <c r="C36" s="29"/>
      <c r="D36" s="29"/>
      <c r="E36" s="29"/>
      <c r="G36" s="35"/>
      <c r="H36" s="29"/>
    </row>
    <row r="37" spans="2:8" x14ac:dyDescent="0.4">
      <c r="B37" s="29"/>
      <c r="C37" s="29"/>
      <c r="D37" s="29"/>
      <c r="E37" s="29"/>
      <c r="G37" s="35"/>
      <c r="H37" s="29"/>
    </row>
    <row r="38" spans="2:8" x14ac:dyDescent="0.4">
      <c r="B38" s="36" t="s">
        <v>44</v>
      </c>
      <c r="E38" s="30" t="s">
        <v>45</v>
      </c>
      <c r="G38" s="30" t="s">
        <v>46</v>
      </c>
    </row>
    <row r="39" spans="2:8" x14ac:dyDescent="0.4">
      <c r="B39" s="36" t="s">
        <v>47</v>
      </c>
      <c r="E39" s="30" t="s">
        <v>48</v>
      </c>
      <c r="G39" s="30" t="s">
        <v>49</v>
      </c>
    </row>
    <row r="40" spans="2:8" x14ac:dyDescent="0.4">
      <c r="B40" s="28" t="s">
        <v>50</v>
      </c>
      <c r="E40" s="30" t="s">
        <v>51</v>
      </c>
      <c r="F40" s="37"/>
      <c r="G40" s="30" t="s">
        <v>52</v>
      </c>
    </row>
    <row r="42" spans="2:8" x14ac:dyDescent="0.4">
      <c r="E42" s="37"/>
    </row>
    <row r="43" spans="2:8" x14ac:dyDescent="0.4">
      <c r="E43" s="37"/>
    </row>
    <row r="44" spans="2:8" x14ac:dyDescent="0.4">
      <c r="E44" s="37"/>
    </row>
    <row r="46" spans="2:8" x14ac:dyDescent="0.4">
      <c r="B46" s="29"/>
    </row>
    <row r="59" spans="5:5" x14ac:dyDescent="0.4">
      <c r="E5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76CDA-53A6-4383-B936-F966E5639658}">
  <dimension ref="B1:H61"/>
  <sheetViews>
    <sheetView zoomScale="40" zoomScaleNormal="40" workbookViewId="0">
      <selection activeCell="B33" sqref="B3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301</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44926</v>
      </c>
    </row>
    <row r="14" spans="2:8" ht="52.5" x14ac:dyDescent="0.4">
      <c r="B14" s="17">
        <v>156</v>
      </c>
      <c r="C14" s="18">
        <v>44531</v>
      </c>
      <c r="D14" s="19" t="s">
        <v>54</v>
      </c>
      <c r="E14" s="19" t="s">
        <v>55</v>
      </c>
      <c r="F14" s="20">
        <v>77563.199999999997</v>
      </c>
      <c r="G14" s="21" t="s">
        <v>15</v>
      </c>
      <c r="H14" s="18">
        <v>44926</v>
      </c>
    </row>
    <row r="15" spans="2:8" ht="52.5" x14ac:dyDescent="0.4">
      <c r="B15" s="17" t="s">
        <v>149</v>
      </c>
      <c r="C15" s="38">
        <v>44735</v>
      </c>
      <c r="D15" s="19" t="s">
        <v>150</v>
      </c>
      <c r="E15" s="19" t="s">
        <v>151</v>
      </c>
      <c r="F15" s="20">
        <v>29415</v>
      </c>
      <c r="G15" s="21" t="s">
        <v>15</v>
      </c>
      <c r="H15" s="18">
        <v>44926</v>
      </c>
    </row>
    <row r="16" spans="2:8" x14ac:dyDescent="0.4">
      <c r="B16" s="17" t="s">
        <v>332</v>
      </c>
      <c r="C16" s="38">
        <v>44815</v>
      </c>
      <c r="D16" s="19" t="s">
        <v>333</v>
      </c>
      <c r="E16" s="19" t="s">
        <v>334</v>
      </c>
      <c r="F16" s="20">
        <v>557285.6</v>
      </c>
      <c r="G16" s="21" t="s">
        <v>15</v>
      </c>
      <c r="H16" s="18">
        <v>44926</v>
      </c>
    </row>
    <row r="17" spans="2:8" x14ac:dyDescent="0.4">
      <c r="B17" s="17" t="s">
        <v>302</v>
      </c>
      <c r="C17" s="38">
        <v>44846</v>
      </c>
      <c r="D17" s="19" t="s">
        <v>303</v>
      </c>
      <c r="E17" s="19" t="s">
        <v>304</v>
      </c>
      <c r="F17" s="20">
        <v>8614</v>
      </c>
      <c r="G17" s="21" t="s">
        <v>15</v>
      </c>
      <c r="H17" s="18">
        <v>44926</v>
      </c>
    </row>
    <row r="18" spans="2:8" x14ac:dyDescent="0.4">
      <c r="B18" s="17" t="s">
        <v>321</v>
      </c>
      <c r="C18" s="38">
        <v>44880</v>
      </c>
      <c r="D18" s="19" t="s">
        <v>322</v>
      </c>
      <c r="E18" s="19" t="s">
        <v>323</v>
      </c>
      <c r="F18" s="20">
        <v>14750</v>
      </c>
      <c r="G18" s="21" t="s">
        <v>15</v>
      </c>
      <c r="H18" s="18">
        <v>44926</v>
      </c>
    </row>
    <row r="19" spans="2:8" x14ac:dyDescent="0.4">
      <c r="B19" s="17" t="s">
        <v>338</v>
      </c>
      <c r="C19" s="38">
        <v>44881</v>
      </c>
      <c r="D19" s="19" t="s">
        <v>134</v>
      </c>
      <c r="E19" s="19" t="s">
        <v>339</v>
      </c>
      <c r="F19" s="20">
        <v>75893.399999999994</v>
      </c>
      <c r="G19" s="21" t="s">
        <v>15</v>
      </c>
      <c r="H19" s="38">
        <v>44926</v>
      </c>
    </row>
    <row r="20" spans="2:8" x14ac:dyDescent="0.4">
      <c r="B20" s="17" t="s">
        <v>329</v>
      </c>
      <c r="C20" s="38">
        <v>44883</v>
      </c>
      <c r="D20" s="19" t="s">
        <v>35</v>
      </c>
      <c r="E20" s="19" t="s">
        <v>330</v>
      </c>
      <c r="F20" s="20">
        <v>210598.12</v>
      </c>
      <c r="G20" s="21" t="s">
        <v>15</v>
      </c>
      <c r="H20" s="18">
        <v>44926</v>
      </c>
    </row>
    <row r="21" spans="2:8" ht="52.5" x14ac:dyDescent="0.4">
      <c r="B21" s="17" t="s">
        <v>307</v>
      </c>
      <c r="C21" s="38">
        <v>44886</v>
      </c>
      <c r="D21" s="19" t="s">
        <v>308</v>
      </c>
      <c r="E21" s="19" t="s">
        <v>309</v>
      </c>
      <c r="F21" s="20">
        <v>10785.2</v>
      </c>
      <c r="G21" s="21" t="s">
        <v>15</v>
      </c>
      <c r="H21" s="18">
        <v>44926</v>
      </c>
    </row>
    <row r="22" spans="2:8" ht="52.5" x14ac:dyDescent="0.4">
      <c r="B22" s="17" t="s">
        <v>318</v>
      </c>
      <c r="C22" s="38">
        <v>44886</v>
      </c>
      <c r="D22" s="19" t="s">
        <v>319</v>
      </c>
      <c r="E22" s="19" t="s">
        <v>320</v>
      </c>
      <c r="F22" s="20">
        <v>140184</v>
      </c>
      <c r="G22" s="21" t="s">
        <v>15</v>
      </c>
      <c r="H22" s="18">
        <v>44926</v>
      </c>
    </row>
    <row r="23" spans="2:8" x14ac:dyDescent="0.4">
      <c r="B23" s="17" t="s">
        <v>74</v>
      </c>
      <c r="C23" s="38">
        <v>44887</v>
      </c>
      <c r="D23" s="19" t="s">
        <v>312</v>
      </c>
      <c r="E23" s="19" t="s">
        <v>317</v>
      </c>
      <c r="F23" s="20">
        <v>188160</v>
      </c>
      <c r="G23" s="21" t="s">
        <v>15</v>
      </c>
      <c r="H23" s="18">
        <v>44926</v>
      </c>
    </row>
    <row r="24" spans="2:8" x14ac:dyDescent="0.4">
      <c r="B24" s="17" t="s">
        <v>324</v>
      </c>
      <c r="C24" s="38">
        <v>44887</v>
      </c>
      <c r="D24" s="19" t="s">
        <v>325</v>
      </c>
      <c r="E24" s="19" t="s">
        <v>326</v>
      </c>
      <c r="F24" s="20">
        <v>11844.6</v>
      </c>
      <c r="G24" s="21" t="s">
        <v>15</v>
      </c>
      <c r="H24" s="18">
        <v>44926</v>
      </c>
    </row>
    <row r="25" spans="2:8" x14ac:dyDescent="0.4">
      <c r="B25" s="17" t="s">
        <v>335</v>
      </c>
      <c r="C25" s="38">
        <v>44887</v>
      </c>
      <c r="D25" s="19" t="s">
        <v>336</v>
      </c>
      <c r="E25" s="19" t="s">
        <v>337</v>
      </c>
      <c r="F25" s="20">
        <v>364663.61</v>
      </c>
      <c r="G25" s="21" t="s">
        <v>15</v>
      </c>
      <c r="H25" s="18">
        <v>44926</v>
      </c>
    </row>
    <row r="26" spans="2:8" x14ac:dyDescent="0.4">
      <c r="B26" s="17" t="s">
        <v>56</v>
      </c>
      <c r="C26" s="38">
        <v>44888</v>
      </c>
      <c r="D26" s="19" t="s">
        <v>312</v>
      </c>
      <c r="E26" s="19" t="s">
        <v>316</v>
      </c>
      <c r="F26" s="20">
        <v>75750</v>
      </c>
      <c r="G26" s="21" t="s">
        <v>15</v>
      </c>
      <c r="H26" s="18">
        <v>44926</v>
      </c>
    </row>
    <row r="27" spans="2:8" x14ac:dyDescent="0.4">
      <c r="B27" s="17" t="s">
        <v>28</v>
      </c>
      <c r="C27" s="38">
        <v>44888</v>
      </c>
      <c r="D27" s="19" t="s">
        <v>70</v>
      </c>
      <c r="E27" s="19" t="s">
        <v>331</v>
      </c>
      <c r="F27" s="20">
        <v>93810</v>
      </c>
      <c r="G27" s="21" t="s">
        <v>15</v>
      </c>
      <c r="H27" s="18">
        <v>44926</v>
      </c>
    </row>
    <row r="28" spans="2:8" x14ac:dyDescent="0.4">
      <c r="B28" s="17" t="s">
        <v>313</v>
      </c>
      <c r="C28" s="38">
        <v>44889</v>
      </c>
      <c r="D28" s="19" t="s">
        <v>314</v>
      </c>
      <c r="E28" s="19" t="s">
        <v>315</v>
      </c>
      <c r="F28" s="20">
        <v>111007.45</v>
      </c>
      <c r="G28" s="21" t="s">
        <v>15</v>
      </c>
      <c r="H28" s="18">
        <v>44926</v>
      </c>
    </row>
    <row r="29" spans="2:8" x14ac:dyDescent="0.4">
      <c r="B29" s="17" t="s">
        <v>327</v>
      </c>
      <c r="C29" s="38">
        <v>44889</v>
      </c>
      <c r="D29" s="19" t="s">
        <v>23</v>
      </c>
      <c r="E29" s="19" t="s">
        <v>328</v>
      </c>
      <c r="F29" s="20">
        <v>168774.15</v>
      </c>
      <c r="G29" s="21" t="s">
        <v>15</v>
      </c>
      <c r="H29" s="18">
        <v>44926</v>
      </c>
    </row>
    <row r="30" spans="2:8" ht="52.5" x14ac:dyDescent="0.4">
      <c r="B30" s="17" t="s">
        <v>305</v>
      </c>
      <c r="C30" s="38">
        <v>44893</v>
      </c>
      <c r="D30" s="19" t="s">
        <v>198</v>
      </c>
      <c r="E30" s="19" t="s">
        <v>306</v>
      </c>
      <c r="F30" s="20">
        <v>18762</v>
      </c>
      <c r="G30" s="21" t="s">
        <v>15</v>
      </c>
      <c r="H30" s="18">
        <v>44926</v>
      </c>
    </row>
    <row r="31" spans="2:8" ht="52.5" x14ac:dyDescent="0.4">
      <c r="B31" s="17" t="s">
        <v>310</v>
      </c>
      <c r="C31" s="38">
        <v>44893</v>
      </c>
      <c r="D31" s="19" t="s">
        <v>23</v>
      </c>
      <c r="E31" s="19" t="s">
        <v>311</v>
      </c>
      <c r="F31" s="20">
        <v>192006.1</v>
      </c>
      <c r="G31" s="21" t="s">
        <v>15</v>
      </c>
      <c r="H31" s="18">
        <v>44926</v>
      </c>
    </row>
    <row r="32" spans="2:8" x14ac:dyDescent="0.4">
      <c r="B32" s="17" t="s">
        <v>340</v>
      </c>
      <c r="C32" s="38">
        <v>44893</v>
      </c>
      <c r="D32" s="19" t="s">
        <v>26</v>
      </c>
      <c r="E32" s="19" t="s">
        <v>341</v>
      </c>
      <c r="F32" s="20">
        <v>326335.58</v>
      </c>
      <c r="G32" s="21" t="s">
        <v>15</v>
      </c>
      <c r="H32" s="38">
        <v>44926</v>
      </c>
    </row>
    <row r="33" spans="2:8" x14ac:dyDescent="0.4">
      <c r="B33" s="17" t="s">
        <v>31</v>
      </c>
      <c r="C33" s="38">
        <v>44895</v>
      </c>
      <c r="D33" s="19" t="s">
        <v>247</v>
      </c>
      <c r="E33" s="19" t="s">
        <v>248</v>
      </c>
      <c r="F33" s="20">
        <v>17839750</v>
      </c>
      <c r="G33" s="21" t="s">
        <v>15</v>
      </c>
      <c r="H33" s="18">
        <v>44895</v>
      </c>
    </row>
    <row r="34" spans="2:8" x14ac:dyDescent="0.4">
      <c r="B34" s="26"/>
      <c r="C34" s="26"/>
      <c r="D34" s="26"/>
      <c r="E34" s="26" t="s">
        <v>39</v>
      </c>
      <c r="F34" s="24">
        <f>SUBTOTAL(109,Tabla4346789101112[MONTO])</f>
        <v>20586366.469999999</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98470-8EB8-4689-B94B-645AEF3A37D7}">
  <dimension ref="B1:H46"/>
  <sheetViews>
    <sheetView zoomScale="40" zoomScaleNormal="40" workbookViewId="0">
      <selection activeCell="E39" sqref="E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348</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44957</v>
      </c>
    </row>
    <row r="14" spans="2:8" ht="52.5" x14ac:dyDescent="0.4">
      <c r="B14" s="17">
        <v>156</v>
      </c>
      <c r="C14" s="18">
        <v>44531</v>
      </c>
      <c r="D14" s="19" t="s">
        <v>54</v>
      </c>
      <c r="E14" s="19" t="s">
        <v>55</v>
      </c>
      <c r="F14" s="20">
        <v>77563.199999999997</v>
      </c>
      <c r="G14" s="21" t="s">
        <v>15</v>
      </c>
      <c r="H14" s="18">
        <v>44957</v>
      </c>
    </row>
    <row r="15" spans="2:8" x14ac:dyDescent="0.4">
      <c r="B15" s="17" t="s">
        <v>349</v>
      </c>
      <c r="C15" s="38">
        <v>44914</v>
      </c>
      <c r="D15" s="19" t="s">
        <v>134</v>
      </c>
      <c r="E15" s="19" t="s">
        <v>350</v>
      </c>
      <c r="F15" s="20">
        <v>75893.399999999994</v>
      </c>
      <c r="G15" s="21" t="s">
        <v>15</v>
      </c>
      <c r="H15" s="18">
        <v>44957</v>
      </c>
    </row>
    <row r="16" spans="2:8" x14ac:dyDescent="0.4">
      <c r="B16" s="17" t="s">
        <v>342</v>
      </c>
      <c r="C16" s="38">
        <v>44919</v>
      </c>
      <c r="D16" s="19" t="s">
        <v>23</v>
      </c>
      <c r="E16" s="19" t="s">
        <v>343</v>
      </c>
      <c r="F16" s="20">
        <v>129844</v>
      </c>
      <c r="G16" s="21" t="s">
        <v>15</v>
      </c>
      <c r="H16" s="18">
        <v>44957</v>
      </c>
    </row>
    <row r="17" spans="2:8" ht="52.5" x14ac:dyDescent="0.4">
      <c r="B17" s="17" t="s">
        <v>344</v>
      </c>
      <c r="C17" s="38">
        <v>44923</v>
      </c>
      <c r="D17" s="19" t="s">
        <v>23</v>
      </c>
      <c r="E17" s="19" t="s">
        <v>345</v>
      </c>
      <c r="F17" s="20">
        <v>192006.1</v>
      </c>
      <c r="G17" s="21" t="s">
        <v>15</v>
      </c>
      <c r="H17" s="18">
        <v>44957</v>
      </c>
    </row>
    <row r="18" spans="2:8" x14ac:dyDescent="0.4">
      <c r="B18" s="17" t="s">
        <v>346</v>
      </c>
      <c r="C18" s="38">
        <v>44923</v>
      </c>
      <c r="D18" s="19" t="s">
        <v>26</v>
      </c>
      <c r="E18" s="19" t="s">
        <v>347</v>
      </c>
      <c r="F18" s="20">
        <v>321701.5</v>
      </c>
      <c r="G18" s="21" t="s">
        <v>15</v>
      </c>
      <c r="H18" s="18">
        <v>44957</v>
      </c>
    </row>
    <row r="19" spans="2:8" x14ac:dyDescent="0.4">
      <c r="B19" s="26"/>
      <c r="C19" s="26"/>
      <c r="D19" s="26"/>
      <c r="E19" s="26" t="s">
        <v>39</v>
      </c>
      <c r="F19" s="24">
        <f>SUBTOTAL(109,Tabla434678910111213[MONTO])</f>
        <v>867422.66</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3E343-5DE8-44C4-870A-0C0505875828}">
  <dimension ref="B1:H46"/>
  <sheetViews>
    <sheetView zoomScale="40" zoomScaleNormal="40" workbookViewId="0">
      <selection activeCell="D27" sqref="D2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357</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44959</v>
      </c>
    </row>
    <row r="14" spans="2:8" ht="52.5" x14ac:dyDescent="0.4">
      <c r="B14" s="17">
        <v>156</v>
      </c>
      <c r="C14" s="18">
        <v>44531</v>
      </c>
      <c r="D14" s="19" t="s">
        <v>54</v>
      </c>
      <c r="E14" s="19" t="s">
        <v>55</v>
      </c>
      <c r="F14" s="20">
        <v>77563.199999999997</v>
      </c>
      <c r="G14" s="21" t="s">
        <v>15</v>
      </c>
      <c r="H14" s="18">
        <v>44959</v>
      </c>
    </row>
    <row r="15" spans="2:8" x14ac:dyDescent="0.4">
      <c r="B15" s="17" t="s">
        <v>351</v>
      </c>
      <c r="C15" s="38">
        <v>44944</v>
      </c>
      <c r="D15" s="19" t="s">
        <v>134</v>
      </c>
      <c r="E15" s="19" t="s">
        <v>350</v>
      </c>
      <c r="F15" s="20">
        <v>78820</v>
      </c>
      <c r="G15" s="21" t="s">
        <v>15</v>
      </c>
      <c r="H15" s="18">
        <v>44959</v>
      </c>
    </row>
    <row r="16" spans="2:8" x14ac:dyDescent="0.4">
      <c r="B16" s="17" t="s">
        <v>352</v>
      </c>
      <c r="C16" s="38">
        <v>44950</v>
      </c>
      <c r="D16" s="19" t="s">
        <v>23</v>
      </c>
      <c r="E16" s="19" t="s">
        <v>353</v>
      </c>
      <c r="F16" s="20">
        <v>129844</v>
      </c>
      <c r="G16" s="21" t="s">
        <v>15</v>
      </c>
      <c r="H16" s="18">
        <v>44959</v>
      </c>
    </row>
    <row r="17" spans="2:8" x14ac:dyDescent="0.4">
      <c r="B17" s="17" t="s">
        <v>354</v>
      </c>
      <c r="C17" s="38">
        <v>44946</v>
      </c>
      <c r="D17" s="19" t="s">
        <v>355</v>
      </c>
      <c r="E17" s="19" t="s">
        <v>356</v>
      </c>
      <c r="F17" s="20">
        <v>31270</v>
      </c>
      <c r="G17" s="21" t="s">
        <v>15</v>
      </c>
      <c r="H17" s="18">
        <v>44959</v>
      </c>
    </row>
    <row r="18" spans="2:8" x14ac:dyDescent="0.4">
      <c r="B18" s="17"/>
      <c r="C18" s="38"/>
      <c r="D18" s="19"/>
      <c r="E18" s="19"/>
      <c r="F18" s="20"/>
      <c r="G18" s="21"/>
      <c r="H18" s="18"/>
    </row>
    <row r="19" spans="2:8" x14ac:dyDescent="0.4">
      <c r="B19" s="26"/>
      <c r="C19" s="26"/>
      <c r="D19" s="26"/>
      <c r="E19" s="26" t="s">
        <v>39</v>
      </c>
      <c r="F19" s="24">
        <f>SUBTOTAL(109,Tabla43467891011121314[MONTO])</f>
        <v>387911.66000000003</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0594-DA14-4985-851E-09CBD595F425}">
  <dimension ref="B1:H49"/>
  <sheetViews>
    <sheetView zoomScale="40" zoomScaleNormal="40" workbookViewId="0">
      <selection activeCell="O16" sqref="O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357</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44985</v>
      </c>
    </row>
    <row r="14" spans="2:8" ht="52.5" x14ac:dyDescent="0.4">
      <c r="B14" s="17">
        <v>156</v>
      </c>
      <c r="C14" s="18">
        <v>44531</v>
      </c>
      <c r="D14" s="19" t="s">
        <v>54</v>
      </c>
      <c r="E14" s="19" t="s">
        <v>55</v>
      </c>
      <c r="F14" s="20">
        <v>77563.199999999997</v>
      </c>
      <c r="G14" s="21" t="s">
        <v>15</v>
      </c>
      <c r="H14" s="18">
        <v>44985</v>
      </c>
    </row>
    <row r="15" spans="2:8" ht="52.5" x14ac:dyDescent="0.4">
      <c r="B15" s="17" t="s">
        <v>359</v>
      </c>
      <c r="C15" s="38">
        <v>44902</v>
      </c>
      <c r="D15" s="19" t="s">
        <v>360</v>
      </c>
      <c r="E15" s="19" t="s">
        <v>361</v>
      </c>
      <c r="F15" s="20">
        <v>270000</v>
      </c>
      <c r="G15" s="21" t="s">
        <v>15</v>
      </c>
      <c r="H15" s="18">
        <v>44985</v>
      </c>
    </row>
    <row r="16" spans="2:8" x14ac:dyDescent="0.4">
      <c r="B16" s="17" t="s">
        <v>351</v>
      </c>
      <c r="C16" s="38">
        <v>44944</v>
      </c>
      <c r="D16" s="19" t="s">
        <v>134</v>
      </c>
      <c r="E16" s="19" t="s">
        <v>350</v>
      </c>
      <c r="F16" s="20">
        <v>78820</v>
      </c>
      <c r="G16" s="21" t="s">
        <v>15</v>
      </c>
      <c r="H16" s="18">
        <v>44985</v>
      </c>
    </row>
    <row r="17" spans="2:8" x14ac:dyDescent="0.4">
      <c r="B17" s="17" t="s">
        <v>352</v>
      </c>
      <c r="C17" s="38">
        <v>44950</v>
      </c>
      <c r="D17" s="19" t="s">
        <v>23</v>
      </c>
      <c r="E17" s="19" t="s">
        <v>353</v>
      </c>
      <c r="F17" s="20">
        <v>129844</v>
      </c>
      <c r="G17" s="21" t="s">
        <v>15</v>
      </c>
      <c r="H17" s="18">
        <v>44985</v>
      </c>
    </row>
    <row r="18" spans="2:8" x14ac:dyDescent="0.4">
      <c r="B18" s="17" t="s">
        <v>358</v>
      </c>
      <c r="C18" s="38">
        <v>44946</v>
      </c>
      <c r="D18" s="19" t="s">
        <v>355</v>
      </c>
      <c r="E18" s="19" t="s">
        <v>356</v>
      </c>
      <c r="F18" s="20">
        <v>31270</v>
      </c>
      <c r="G18" s="21" t="s">
        <v>15</v>
      </c>
      <c r="H18" s="18">
        <v>44985</v>
      </c>
    </row>
    <row r="19" spans="2:8" x14ac:dyDescent="0.4">
      <c r="B19" s="17" t="s">
        <v>362</v>
      </c>
      <c r="C19" s="38">
        <v>44942</v>
      </c>
      <c r="D19" s="19" t="s">
        <v>188</v>
      </c>
      <c r="E19" s="19" t="s">
        <v>363</v>
      </c>
      <c r="F19" s="20">
        <v>25000</v>
      </c>
      <c r="G19" s="21" t="s">
        <v>15</v>
      </c>
      <c r="H19" s="18">
        <v>44985</v>
      </c>
    </row>
    <row r="20" spans="2:8" x14ac:dyDescent="0.4">
      <c r="B20" s="17" t="s">
        <v>364</v>
      </c>
      <c r="C20" s="38">
        <v>44953</v>
      </c>
      <c r="D20" s="19" t="s">
        <v>156</v>
      </c>
      <c r="E20" s="19" t="s">
        <v>365</v>
      </c>
      <c r="F20" s="20">
        <v>318653.68</v>
      </c>
      <c r="G20" s="21" t="s">
        <v>15</v>
      </c>
      <c r="H20" s="18">
        <v>44985</v>
      </c>
    </row>
    <row r="21" spans="2:8" ht="52.5" x14ac:dyDescent="0.4">
      <c r="B21" s="17" t="s">
        <v>366</v>
      </c>
      <c r="C21" s="38">
        <v>44956</v>
      </c>
      <c r="D21" s="19" t="s">
        <v>367</v>
      </c>
      <c r="E21" s="19" t="s">
        <v>363</v>
      </c>
      <c r="F21" s="20">
        <v>10000</v>
      </c>
      <c r="G21" s="21" t="s">
        <v>15</v>
      </c>
      <c r="H21" s="38">
        <v>44985</v>
      </c>
    </row>
    <row r="22" spans="2:8" x14ac:dyDescent="0.4">
      <c r="B22" s="26"/>
      <c r="C22" s="26"/>
      <c r="D22" s="26"/>
      <c r="E22" s="26" t="s">
        <v>39</v>
      </c>
      <c r="F22" s="24">
        <f>SUBTOTAL(109,Tabla4346789101112131415[MONTO])</f>
        <v>1011565.3400000001</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C7AA-7FA7-4EC5-ADF9-AF7CF9E13305}">
  <dimension ref="B1:H49"/>
  <sheetViews>
    <sheetView zoomScale="40" zoomScaleNormal="40" workbookViewId="0">
      <selection activeCell="F18" sqref="F18"/>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369</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45016</v>
      </c>
    </row>
    <row r="14" spans="2:8" ht="52.5" x14ac:dyDescent="0.4">
      <c r="B14" s="17">
        <v>156</v>
      </c>
      <c r="C14" s="18">
        <v>44531</v>
      </c>
      <c r="D14" s="19" t="s">
        <v>54</v>
      </c>
      <c r="E14" s="19" t="s">
        <v>55</v>
      </c>
      <c r="F14" s="20">
        <v>77563.199999999997</v>
      </c>
      <c r="G14" s="21" t="s">
        <v>15</v>
      </c>
      <c r="H14" s="18">
        <v>45016</v>
      </c>
    </row>
    <row r="15" spans="2:8" ht="52.5" x14ac:dyDescent="0.4">
      <c r="B15" s="17" t="s">
        <v>359</v>
      </c>
      <c r="C15" s="38">
        <v>44902</v>
      </c>
      <c r="D15" s="19" t="s">
        <v>360</v>
      </c>
      <c r="E15" s="19" t="s">
        <v>361</v>
      </c>
      <c r="F15" s="20">
        <v>270000</v>
      </c>
      <c r="G15" s="21" t="s">
        <v>15</v>
      </c>
      <c r="H15" s="18">
        <v>45016</v>
      </c>
    </row>
    <row r="16" spans="2:8" x14ac:dyDescent="0.4">
      <c r="B16" s="17" t="s">
        <v>362</v>
      </c>
      <c r="C16" s="38">
        <v>44942</v>
      </c>
      <c r="D16" s="19" t="s">
        <v>188</v>
      </c>
      <c r="E16" s="19" t="s">
        <v>363</v>
      </c>
      <c r="F16" s="20">
        <v>25000</v>
      </c>
      <c r="G16" s="21" t="s">
        <v>15</v>
      </c>
      <c r="H16" s="18">
        <v>45016</v>
      </c>
    </row>
    <row r="17" spans="2:8" ht="52.5" x14ac:dyDescent="0.4">
      <c r="B17" s="17" t="s">
        <v>366</v>
      </c>
      <c r="C17" s="38">
        <v>44956</v>
      </c>
      <c r="D17" s="19" t="s">
        <v>367</v>
      </c>
      <c r="E17" s="19" t="s">
        <v>363</v>
      </c>
      <c r="F17" s="20">
        <v>10000</v>
      </c>
      <c r="G17" s="21" t="s">
        <v>15</v>
      </c>
      <c r="H17" s="18">
        <v>45016</v>
      </c>
    </row>
    <row r="18" spans="2:8" x14ac:dyDescent="0.4">
      <c r="B18" s="17" t="s">
        <v>368</v>
      </c>
      <c r="C18" s="38"/>
      <c r="D18" s="19" t="s">
        <v>23</v>
      </c>
      <c r="E18" s="19" t="s">
        <v>370</v>
      </c>
      <c r="F18" s="20"/>
      <c r="G18" s="21" t="s">
        <v>15</v>
      </c>
      <c r="H18" s="18">
        <v>45016</v>
      </c>
    </row>
    <row r="19" spans="2:8" x14ac:dyDescent="0.4">
      <c r="B19" s="17"/>
      <c r="C19" s="38"/>
      <c r="D19" s="19"/>
      <c r="E19" s="19"/>
      <c r="F19" s="20"/>
      <c r="G19" s="21" t="s">
        <v>15</v>
      </c>
      <c r="H19" s="18">
        <v>45016</v>
      </c>
    </row>
    <row r="20" spans="2:8" x14ac:dyDescent="0.4">
      <c r="B20" s="17"/>
      <c r="C20" s="38"/>
      <c r="D20" s="19"/>
      <c r="E20" s="19"/>
      <c r="F20" s="20"/>
      <c r="G20" s="21" t="s">
        <v>15</v>
      </c>
      <c r="H20" s="18">
        <v>45016</v>
      </c>
    </row>
    <row r="21" spans="2:8" x14ac:dyDescent="0.4">
      <c r="B21" s="17"/>
      <c r="C21" s="38"/>
      <c r="D21" s="19"/>
      <c r="E21" s="19"/>
      <c r="F21" s="20"/>
      <c r="G21" s="21" t="s">
        <v>15</v>
      </c>
      <c r="H21" s="18">
        <v>45016</v>
      </c>
    </row>
    <row r="22" spans="2:8" x14ac:dyDescent="0.4">
      <c r="B22" s="26"/>
      <c r="C22" s="26"/>
      <c r="D22" s="26"/>
      <c r="E22" s="26" t="s">
        <v>39</v>
      </c>
      <c r="F22" s="24">
        <f>SUBTOTAL(109,Tabla434678910111213141516[MONTO])</f>
        <v>452977.66000000003</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7AF39-EC79-4EA6-94DE-FD34F2F27D3A}">
  <dimension ref="B1:H56"/>
  <sheetViews>
    <sheetView zoomScale="40" zoomScaleNormal="40" workbookViewId="0">
      <selection activeCell="C43" sqref="C4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373</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45077</v>
      </c>
    </row>
    <row r="14" spans="2:8" ht="52.5" x14ac:dyDescent="0.4">
      <c r="B14" s="17">
        <v>156</v>
      </c>
      <c r="C14" s="18">
        <v>44531</v>
      </c>
      <c r="D14" s="19" t="s">
        <v>54</v>
      </c>
      <c r="E14" s="19" t="s">
        <v>55</v>
      </c>
      <c r="F14" s="20">
        <v>77563.199999999997</v>
      </c>
      <c r="G14" s="21" t="s">
        <v>15</v>
      </c>
      <c r="H14" s="18">
        <v>45077</v>
      </c>
    </row>
    <row r="15" spans="2:8" ht="52.5" x14ac:dyDescent="0.4">
      <c r="B15" s="17" t="s">
        <v>359</v>
      </c>
      <c r="C15" s="38">
        <v>44902</v>
      </c>
      <c r="D15" s="19" t="s">
        <v>360</v>
      </c>
      <c r="E15" s="19" t="s">
        <v>361</v>
      </c>
      <c r="F15" s="20">
        <v>270000</v>
      </c>
      <c r="G15" s="21" t="s">
        <v>15</v>
      </c>
      <c r="H15" s="18">
        <v>45077</v>
      </c>
    </row>
    <row r="16" spans="2:8" ht="52.5" x14ac:dyDescent="0.4">
      <c r="B16" s="17" t="s">
        <v>387</v>
      </c>
      <c r="C16" s="38">
        <v>45028</v>
      </c>
      <c r="D16" s="19" t="s">
        <v>371</v>
      </c>
      <c r="E16" s="19" t="s">
        <v>388</v>
      </c>
      <c r="F16" s="20">
        <v>88525.25</v>
      </c>
      <c r="G16" s="21" t="s">
        <v>15</v>
      </c>
      <c r="H16" s="18">
        <v>45077</v>
      </c>
    </row>
    <row r="17" spans="2:8" ht="52.5" x14ac:dyDescent="0.4">
      <c r="B17" s="17" t="s">
        <v>375</v>
      </c>
      <c r="C17" s="38">
        <v>45035</v>
      </c>
      <c r="D17" s="19" t="s">
        <v>377</v>
      </c>
      <c r="E17" s="19" t="s">
        <v>378</v>
      </c>
      <c r="F17" s="20">
        <v>208911.32</v>
      </c>
      <c r="G17" s="21" t="s">
        <v>15</v>
      </c>
      <c r="H17" s="18">
        <v>45077</v>
      </c>
    </row>
    <row r="18" spans="2:8" x14ac:dyDescent="0.4">
      <c r="B18" s="17" t="s">
        <v>405</v>
      </c>
      <c r="C18" s="38">
        <v>45035</v>
      </c>
      <c r="D18" s="19" t="s">
        <v>296</v>
      </c>
      <c r="E18" s="19" t="s">
        <v>406</v>
      </c>
      <c r="F18" s="20">
        <v>78820</v>
      </c>
      <c r="G18" s="21" t="s">
        <v>15</v>
      </c>
      <c r="H18" s="18">
        <v>45077</v>
      </c>
    </row>
    <row r="19" spans="2:8" x14ac:dyDescent="0.4">
      <c r="B19" s="17" t="s">
        <v>384</v>
      </c>
      <c r="C19" s="38">
        <v>45036</v>
      </c>
      <c r="D19" s="19" t="s">
        <v>385</v>
      </c>
      <c r="E19" s="19" t="s">
        <v>386</v>
      </c>
      <c r="F19" s="20">
        <v>31270</v>
      </c>
      <c r="G19" s="21" t="s">
        <v>15</v>
      </c>
      <c r="H19" s="18">
        <v>45077</v>
      </c>
    </row>
    <row r="20" spans="2:8" ht="52.5" x14ac:dyDescent="0.4">
      <c r="B20" s="17" t="s">
        <v>382</v>
      </c>
      <c r="C20" s="38">
        <v>45040</v>
      </c>
      <c r="D20" s="19" t="s">
        <v>380</v>
      </c>
      <c r="E20" s="19" t="s">
        <v>383</v>
      </c>
      <c r="F20" s="20">
        <v>129844</v>
      </c>
      <c r="G20" s="21" t="s">
        <v>15</v>
      </c>
      <c r="H20" s="18">
        <v>45077</v>
      </c>
    </row>
    <row r="21" spans="2:8" x14ac:dyDescent="0.4">
      <c r="B21" s="17" t="s">
        <v>402</v>
      </c>
      <c r="C21" s="38">
        <v>45042</v>
      </c>
      <c r="D21" s="19" t="s">
        <v>403</v>
      </c>
      <c r="E21" s="19" t="s">
        <v>404</v>
      </c>
      <c r="F21" s="20">
        <v>7915.05</v>
      </c>
      <c r="G21" s="21" t="s">
        <v>15</v>
      </c>
      <c r="H21" s="18">
        <v>45077</v>
      </c>
    </row>
    <row r="22" spans="2:8" x14ac:dyDescent="0.4">
      <c r="B22" s="17" t="s">
        <v>376</v>
      </c>
      <c r="C22" s="38">
        <v>45043</v>
      </c>
      <c r="D22" s="19" t="s">
        <v>372</v>
      </c>
      <c r="E22" s="19" t="s">
        <v>374</v>
      </c>
      <c r="F22" s="20">
        <v>311974.08</v>
      </c>
      <c r="G22" s="21" t="s">
        <v>15</v>
      </c>
      <c r="H22" s="18">
        <v>45077</v>
      </c>
    </row>
    <row r="23" spans="2:8" ht="78.75" x14ac:dyDescent="0.4">
      <c r="B23" s="17" t="s">
        <v>396</v>
      </c>
      <c r="C23" s="38">
        <v>45043</v>
      </c>
      <c r="D23" s="19" t="s">
        <v>397</v>
      </c>
      <c r="E23" s="19" t="s">
        <v>401</v>
      </c>
      <c r="F23" s="20">
        <v>10000</v>
      </c>
      <c r="G23" s="21" t="s">
        <v>15</v>
      </c>
      <c r="H23" s="18">
        <v>45077</v>
      </c>
    </row>
    <row r="24" spans="2:8" x14ac:dyDescent="0.4">
      <c r="B24" s="17" t="s">
        <v>379</v>
      </c>
      <c r="C24" s="38">
        <v>45044</v>
      </c>
      <c r="D24" s="19" t="s">
        <v>380</v>
      </c>
      <c r="E24" s="19" t="s">
        <v>381</v>
      </c>
      <c r="F24" s="20">
        <v>192006.1</v>
      </c>
      <c r="G24" s="21" t="s">
        <v>15</v>
      </c>
      <c r="H24" s="18">
        <v>45077</v>
      </c>
    </row>
    <row r="25" spans="2:8" x14ac:dyDescent="0.4">
      <c r="B25" s="17" t="s">
        <v>389</v>
      </c>
      <c r="C25" s="38">
        <v>45044</v>
      </c>
      <c r="D25" s="19" t="s">
        <v>390</v>
      </c>
      <c r="E25" s="19" t="s">
        <v>391</v>
      </c>
      <c r="F25" s="20">
        <v>51105.8</v>
      </c>
      <c r="G25" s="21" t="s">
        <v>15</v>
      </c>
      <c r="H25" s="18">
        <v>45077</v>
      </c>
    </row>
    <row r="26" spans="2:8" x14ac:dyDescent="0.4">
      <c r="B26" s="17" t="s">
        <v>392</v>
      </c>
      <c r="C26" s="38">
        <v>45044</v>
      </c>
      <c r="D26" s="19" t="s">
        <v>393</v>
      </c>
      <c r="E26" s="19" t="s">
        <v>394</v>
      </c>
      <c r="F26" s="20">
        <v>5310</v>
      </c>
      <c r="G26" s="21" t="s">
        <v>15</v>
      </c>
      <c r="H26" s="18">
        <v>45077</v>
      </c>
    </row>
    <row r="27" spans="2:8" x14ac:dyDescent="0.4">
      <c r="B27" s="17" t="s">
        <v>31</v>
      </c>
      <c r="C27" s="38">
        <v>45046</v>
      </c>
      <c r="D27" s="19" t="s">
        <v>247</v>
      </c>
      <c r="E27" s="19" t="s">
        <v>395</v>
      </c>
      <c r="F27" s="20">
        <v>1132680</v>
      </c>
      <c r="G27" s="21" t="s">
        <v>15</v>
      </c>
      <c r="H27" s="18">
        <v>45077</v>
      </c>
    </row>
    <row r="28" spans="2:8" ht="52.5" x14ac:dyDescent="0.4">
      <c r="B28" s="17" t="s">
        <v>398</v>
      </c>
      <c r="C28" s="38">
        <v>45046</v>
      </c>
      <c r="D28" s="19" t="s">
        <v>399</v>
      </c>
      <c r="E28" s="19" t="s">
        <v>400</v>
      </c>
      <c r="F28" s="20">
        <v>25000</v>
      </c>
      <c r="G28" s="21" t="s">
        <v>15</v>
      </c>
      <c r="H28" s="18">
        <v>45077</v>
      </c>
    </row>
    <row r="29" spans="2:8" x14ac:dyDescent="0.4">
      <c r="B29" s="26"/>
      <c r="C29" s="26"/>
      <c r="D29" s="26"/>
      <c r="E29" s="26" t="s">
        <v>39</v>
      </c>
      <c r="F29" s="24">
        <f>SUBTOTAL(109,Tabla43467891011121314151617[MONTO])</f>
        <v>2691339.2600000002</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A576-3AA5-4892-8538-D5527A17A4C5}">
  <dimension ref="B1:H56"/>
  <sheetViews>
    <sheetView zoomScale="40" zoomScaleNormal="40" workbookViewId="0">
      <selection activeCell="D15" sqref="D1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407</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45107</v>
      </c>
    </row>
    <row r="14" spans="2:8" ht="52.5" x14ac:dyDescent="0.4">
      <c r="B14" s="17">
        <v>156</v>
      </c>
      <c r="C14" s="18">
        <v>44531</v>
      </c>
      <c r="D14" s="19" t="s">
        <v>54</v>
      </c>
      <c r="E14" s="19" t="s">
        <v>55</v>
      </c>
      <c r="F14" s="20">
        <v>77563.199999999997</v>
      </c>
      <c r="G14" s="21" t="s">
        <v>15</v>
      </c>
      <c r="H14" s="18">
        <v>45107</v>
      </c>
    </row>
    <row r="15" spans="2:8" ht="52.5" x14ac:dyDescent="0.4">
      <c r="B15" s="17" t="s">
        <v>359</v>
      </c>
      <c r="C15" s="38">
        <v>44902</v>
      </c>
      <c r="D15" s="19" t="s">
        <v>360</v>
      </c>
      <c r="E15" s="19" t="s">
        <v>361</v>
      </c>
      <c r="F15" s="20">
        <v>270000</v>
      </c>
      <c r="G15" s="21" t="s">
        <v>15</v>
      </c>
      <c r="H15" s="18">
        <v>45107</v>
      </c>
    </row>
    <row r="16" spans="2:8" ht="52.5" x14ac:dyDescent="0.4">
      <c r="B16" s="17" t="s">
        <v>398</v>
      </c>
      <c r="C16" s="38">
        <v>45077</v>
      </c>
      <c r="D16" s="19" t="s">
        <v>399</v>
      </c>
      <c r="E16" s="19" t="s">
        <v>435</v>
      </c>
      <c r="F16" s="20">
        <v>50000</v>
      </c>
      <c r="G16" s="21" t="s">
        <v>15</v>
      </c>
      <c r="H16" s="18">
        <v>45107</v>
      </c>
    </row>
    <row r="17" spans="2:8" ht="52.5" x14ac:dyDescent="0.4">
      <c r="B17" s="17" t="s">
        <v>432</v>
      </c>
      <c r="C17" s="38">
        <v>45057</v>
      </c>
      <c r="D17" s="19" t="s">
        <v>433</v>
      </c>
      <c r="E17" s="19" t="s">
        <v>434</v>
      </c>
      <c r="F17" s="20">
        <v>1099760</v>
      </c>
      <c r="G17" s="21" t="s">
        <v>15</v>
      </c>
      <c r="H17" s="18">
        <v>45107</v>
      </c>
    </row>
    <row r="18" spans="2:8" ht="52.5" x14ac:dyDescent="0.4">
      <c r="B18" s="17" t="s">
        <v>430</v>
      </c>
      <c r="C18" s="38">
        <v>45065</v>
      </c>
      <c r="D18" s="19" t="s">
        <v>35</v>
      </c>
      <c r="E18" s="19" t="s">
        <v>431</v>
      </c>
      <c r="F18" s="20">
        <v>242257.64</v>
      </c>
      <c r="G18" s="21" t="s">
        <v>15</v>
      </c>
      <c r="H18" s="18">
        <v>45107</v>
      </c>
    </row>
    <row r="19" spans="2:8" ht="52.5" x14ac:dyDescent="0.4">
      <c r="B19" s="17" t="s">
        <v>422</v>
      </c>
      <c r="C19" s="38">
        <v>45066</v>
      </c>
      <c r="D19" s="19" t="s">
        <v>70</v>
      </c>
      <c r="E19" s="19" t="s">
        <v>423</v>
      </c>
      <c r="F19" s="20">
        <v>31270</v>
      </c>
      <c r="G19" s="21" t="s">
        <v>15</v>
      </c>
      <c r="H19" s="18">
        <v>45107</v>
      </c>
    </row>
    <row r="20" spans="2:8" ht="52.5" x14ac:dyDescent="0.4">
      <c r="B20" s="17" t="s">
        <v>426</v>
      </c>
      <c r="C20" s="38">
        <v>45070</v>
      </c>
      <c r="D20" s="19" t="s">
        <v>380</v>
      </c>
      <c r="E20" s="19" t="s">
        <v>427</v>
      </c>
      <c r="F20" s="20">
        <v>129844</v>
      </c>
      <c r="G20" s="21" t="s">
        <v>15</v>
      </c>
      <c r="H20" s="18">
        <v>45107</v>
      </c>
    </row>
    <row r="21" spans="2:8" x14ac:dyDescent="0.4">
      <c r="B21" s="17" t="s">
        <v>408</v>
      </c>
      <c r="C21" s="38">
        <v>45072</v>
      </c>
      <c r="D21" s="19" t="s">
        <v>393</v>
      </c>
      <c r="E21" s="19" t="s">
        <v>409</v>
      </c>
      <c r="F21" s="20">
        <v>5310</v>
      </c>
      <c r="G21" s="21" t="s">
        <v>15</v>
      </c>
      <c r="H21" s="18">
        <v>45107</v>
      </c>
    </row>
    <row r="22" spans="2:8" ht="52.5" x14ac:dyDescent="0.4">
      <c r="B22" s="17" t="s">
        <v>410</v>
      </c>
      <c r="C22" s="38">
        <v>45072</v>
      </c>
      <c r="D22" s="19" t="s">
        <v>411</v>
      </c>
      <c r="E22" s="19" t="s">
        <v>412</v>
      </c>
      <c r="F22" s="20">
        <v>14400</v>
      </c>
      <c r="G22" s="21" t="s">
        <v>15</v>
      </c>
      <c r="H22" s="18">
        <v>45107</v>
      </c>
    </row>
    <row r="23" spans="2:8" x14ac:dyDescent="0.4">
      <c r="B23" s="17" t="s">
        <v>424</v>
      </c>
      <c r="C23" s="38">
        <v>45074</v>
      </c>
      <c r="D23" s="19" t="s">
        <v>380</v>
      </c>
      <c r="E23" s="19" t="s">
        <v>425</v>
      </c>
      <c r="F23" s="20">
        <v>192006.1</v>
      </c>
      <c r="G23" s="21" t="s">
        <v>15</v>
      </c>
      <c r="H23" s="18">
        <v>45107</v>
      </c>
    </row>
    <row r="24" spans="2:8" x14ac:dyDescent="0.4">
      <c r="B24" s="17" t="s">
        <v>428</v>
      </c>
      <c r="C24" s="38">
        <v>45074</v>
      </c>
      <c r="D24" s="19" t="s">
        <v>26</v>
      </c>
      <c r="E24" s="19" t="s">
        <v>429</v>
      </c>
      <c r="F24" s="20">
        <v>309941.01</v>
      </c>
      <c r="G24" s="21" t="s">
        <v>15</v>
      </c>
      <c r="H24" s="18">
        <v>45107</v>
      </c>
    </row>
    <row r="25" spans="2:8" ht="52.5" x14ac:dyDescent="0.4">
      <c r="B25" s="17" t="s">
        <v>413</v>
      </c>
      <c r="C25" s="38">
        <v>45075</v>
      </c>
      <c r="D25" s="19" t="s">
        <v>414</v>
      </c>
      <c r="E25" s="19" t="s">
        <v>415</v>
      </c>
      <c r="F25" s="20">
        <v>160000</v>
      </c>
      <c r="G25" s="21" t="s">
        <v>15</v>
      </c>
      <c r="H25" s="18">
        <v>45107</v>
      </c>
    </row>
    <row r="26" spans="2:8" ht="52.5" x14ac:dyDescent="0.4">
      <c r="B26" s="17" t="s">
        <v>416</v>
      </c>
      <c r="C26" s="38">
        <v>45075</v>
      </c>
      <c r="D26" s="19" t="s">
        <v>417</v>
      </c>
      <c r="E26" s="19" t="s">
        <v>418</v>
      </c>
      <c r="F26" s="20">
        <v>10000</v>
      </c>
      <c r="G26" s="21" t="s">
        <v>15</v>
      </c>
      <c r="H26" s="18">
        <v>45107</v>
      </c>
    </row>
    <row r="27" spans="2:8" ht="52.5" x14ac:dyDescent="0.4">
      <c r="B27" s="17" t="s">
        <v>419</v>
      </c>
      <c r="C27" s="38">
        <v>45075</v>
      </c>
      <c r="D27" s="19" t="s">
        <v>420</v>
      </c>
      <c r="E27" s="19" t="s">
        <v>421</v>
      </c>
      <c r="F27" s="20">
        <v>50525</v>
      </c>
      <c r="G27" s="21" t="s">
        <v>15</v>
      </c>
      <c r="H27" s="18">
        <v>45107</v>
      </c>
    </row>
    <row r="28" spans="2:8" x14ac:dyDescent="0.4">
      <c r="B28" s="17" t="s">
        <v>31</v>
      </c>
      <c r="C28" s="38">
        <v>45077</v>
      </c>
      <c r="D28" s="19" t="s">
        <v>247</v>
      </c>
      <c r="E28" s="19" t="s">
        <v>395</v>
      </c>
      <c r="F28" s="20">
        <v>1686800</v>
      </c>
      <c r="G28" s="21" t="s">
        <v>15</v>
      </c>
      <c r="H28" s="18">
        <v>45107</v>
      </c>
    </row>
    <row r="29" spans="2:8" x14ac:dyDescent="0.4">
      <c r="B29" s="26"/>
      <c r="C29" s="26"/>
      <c r="D29" s="26"/>
      <c r="E29" s="26" t="s">
        <v>39</v>
      </c>
      <c r="F29" s="24">
        <f>SUBTOTAL(109,Tabla4346789101112131415161718[MONTO])</f>
        <v>4400091.41</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1BBD-2166-4173-8702-06AA0FEFCC82}">
  <dimension ref="B1:H63"/>
  <sheetViews>
    <sheetView zoomScale="40" zoomScaleNormal="40" workbookViewId="0">
      <selection activeCell="M16" sqref="M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436</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45138</v>
      </c>
    </row>
    <row r="14" spans="2:8" ht="52.5" x14ac:dyDescent="0.4">
      <c r="B14" s="17">
        <v>156</v>
      </c>
      <c r="C14" s="18">
        <v>44531</v>
      </c>
      <c r="D14" s="19" t="s">
        <v>54</v>
      </c>
      <c r="E14" s="19" t="s">
        <v>55</v>
      </c>
      <c r="F14" s="20">
        <v>77563.199999999997</v>
      </c>
      <c r="G14" s="21" t="s">
        <v>15</v>
      </c>
      <c r="H14" s="18">
        <v>45138</v>
      </c>
    </row>
    <row r="15" spans="2:8" ht="52.5" x14ac:dyDescent="0.4">
      <c r="B15" s="17" t="s">
        <v>359</v>
      </c>
      <c r="C15" s="38">
        <v>44902</v>
      </c>
      <c r="D15" s="19" t="s">
        <v>360</v>
      </c>
      <c r="E15" s="19" t="s">
        <v>361</v>
      </c>
      <c r="F15" s="20">
        <v>270000</v>
      </c>
      <c r="G15" s="21" t="s">
        <v>15</v>
      </c>
      <c r="H15" s="18">
        <v>45138</v>
      </c>
    </row>
    <row r="16" spans="2:8" ht="52.5" x14ac:dyDescent="0.4">
      <c r="B16" s="17" t="s">
        <v>443</v>
      </c>
      <c r="C16" s="38">
        <v>45061</v>
      </c>
      <c r="D16" s="19" t="s">
        <v>444</v>
      </c>
      <c r="E16" s="19" t="s">
        <v>445</v>
      </c>
      <c r="F16" s="20">
        <v>120360</v>
      </c>
      <c r="G16" s="21" t="s">
        <v>15</v>
      </c>
      <c r="H16" s="18">
        <v>45138</v>
      </c>
    </row>
    <row r="17" spans="2:8" ht="52.5" x14ac:dyDescent="0.4">
      <c r="B17" s="17" t="s">
        <v>463</v>
      </c>
      <c r="C17" s="38">
        <v>45072</v>
      </c>
      <c r="D17" s="19" t="s">
        <v>464</v>
      </c>
      <c r="E17" s="19" t="s">
        <v>465</v>
      </c>
      <c r="F17" s="20">
        <v>49760</v>
      </c>
      <c r="G17" s="21" t="s">
        <v>15</v>
      </c>
      <c r="H17" s="18">
        <v>45138</v>
      </c>
    </row>
    <row r="18" spans="2:8" x14ac:dyDescent="0.4">
      <c r="B18" s="17" t="s">
        <v>453</v>
      </c>
      <c r="C18" s="38">
        <v>45078</v>
      </c>
      <c r="D18" s="19" t="s">
        <v>63</v>
      </c>
      <c r="E18" s="19" t="s">
        <v>454</v>
      </c>
      <c r="F18" s="20">
        <v>2526</v>
      </c>
      <c r="G18" s="21" t="s">
        <v>15</v>
      </c>
      <c r="H18" s="18">
        <v>45138</v>
      </c>
    </row>
    <row r="19" spans="2:8" x14ac:dyDescent="0.4">
      <c r="B19" s="17" t="s">
        <v>213</v>
      </c>
      <c r="C19" s="38">
        <v>45082</v>
      </c>
      <c r="D19" s="19" t="s">
        <v>466</v>
      </c>
      <c r="E19" s="19" t="s">
        <v>467</v>
      </c>
      <c r="F19" s="20">
        <v>175200</v>
      </c>
      <c r="G19" s="21" t="s">
        <v>15</v>
      </c>
      <c r="H19" s="18">
        <v>45138</v>
      </c>
    </row>
    <row r="20" spans="2:8" x14ac:dyDescent="0.4">
      <c r="B20" s="17" t="s">
        <v>469</v>
      </c>
      <c r="C20" s="38">
        <v>45082</v>
      </c>
      <c r="D20" s="19" t="s">
        <v>470</v>
      </c>
      <c r="E20" s="19" t="s">
        <v>471</v>
      </c>
      <c r="F20" s="20">
        <v>269040</v>
      </c>
      <c r="G20" s="21" t="s">
        <v>15</v>
      </c>
      <c r="H20" s="18">
        <v>45138</v>
      </c>
    </row>
    <row r="21" spans="2:8" ht="52.5" x14ac:dyDescent="0.4">
      <c r="B21" s="17" t="s">
        <v>446</v>
      </c>
      <c r="C21" s="38">
        <v>45086</v>
      </c>
      <c r="D21" s="19" t="s">
        <v>447</v>
      </c>
      <c r="E21" s="19" t="s">
        <v>448</v>
      </c>
      <c r="F21" s="20">
        <v>12245.6</v>
      </c>
      <c r="G21" s="21" t="s">
        <v>15</v>
      </c>
      <c r="H21" s="18">
        <v>45138</v>
      </c>
    </row>
    <row r="22" spans="2:8" x14ac:dyDescent="0.4">
      <c r="B22" s="17" t="s">
        <v>468</v>
      </c>
      <c r="C22" s="38">
        <v>45092</v>
      </c>
      <c r="D22" s="19" t="s">
        <v>466</v>
      </c>
      <c r="E22" s="19" t="s">
        <v>467</v>
      </c>
      <c r="F22" s="20">
        <v>126886.39999999999</v>
      </c>
      <c r="G22" s="21" t="s">
        <v>15</v>
      </c>
      <c r="H22" s="18">
        <v>45138</v>
      </c>
    </row>
    <row r="23" spans="2:8" ht="52.5" x14ac:dyDescent="0.4">
      <c r="B23" s="17" t="s">
        <v>449</v>
      </c>
      <c r="C23" s="38">
        <v>45096</v>
      </c>
      <c r="D23" s="19" t="s">
        <v>35</v>
      </c>
      <c r="E23" s="19" t="s">
        <v>450</v>
      </c>
      <c r="F23" s="20">
        <v>255497.62</v>
      </c>
      <c r="G23" s="21" t="s">
        <v>15</v>
      </c>
      <c r="H23" s="18">
        <v>45138</v>
      </c>
    </row>
    <row r="24" spans="2:8" x14ac:dyDescent="0.4">
      <c r="B24" s="17" t="s">
        <v>439</v>
      </c>
      <c r="C24" s="38">
        <v>45097</v>
      </c>
      <c r="D24" s="19" t="s">
        <v>296</v>
      </c>
      <c r="E24" s="19" t="s">
        <v>406</v>
      </c>
      <c r="F24" s="20">
        <v>77391</v>
      </c>
      <c r="G24" s="21" t="s">
        <v>15</v>
      </c>
      <c r="H24" s="18">
        <v>45138</v>
      </c>
    </row>
    <row r="25" spans="2:8" ht="52.5" x14ac:dyDescent="0.4">
      <c r="B25" s="17" t="s">
        <v>457</v>
      </c>
      <c r="C25" s="38">
        <v>45097</v>
      </c>
      <c r="D25" s="19" t="s">
        <v>355</v>
      </c>
      <c r="E25" s="19" t="s">
        <v>458</v>
      </c>
      <c r="F25" s="20">
        <v>31270</v>
      </c>
      <c r="G25" s="21" t="s">
        <v>15</v>
      </c>
      <c r="H25" s="18">
        <v>45138</v>
      </c>
    </row>
    <row r="26" spans="2:8" ht="52.5" x14ac:dyDescent="0.4">
      <c r="B26" s="17" t="s">
        <v>460</v>
      </c>
      <c r="C26" s="38">
        <v>45097</v>
      </c>
      <c r="D26" s="19" t="s">
        <v>461</v>
      </c>
      <c r="E26" s="19" t="s">
        <v>462</v>
      </c>
      <c r="F26" s="20">
        <v>44800</v>
      </c>
      <c r="G26" s="21" t="s">
        <v>15</v>
      </c>
      <c r="H26" s="18">
        <v>45138</v>
      </c>
    </row>
    <row r="27" spans="2:8" ht="52.5" x14ac:dyDescent="0.4">
      <c r="B27" s="17" t="s">
        <v>455</v>
      </c>
      <c r="C27" s="38">
        <v>45101</v>
      </c>
      <c r="D27" s="19" t="s">
        <v>227</v>
      </c>
      <c r="E27" s="19" t="s">
        <v>456</v>
      </c>
      <c r="F27" s="20">
        <v>129844</v>
      </c>
      <c r="G27" s="21" t="s">
        <v>15</v>
      </c>
      <c r="H27" s="18">
        <v>45138</v>
      </c>
    </row>
    <row r="28" spans="2:8" x14ac:dyDescent="0.4">
      <c r="B28" s="17" t="s">
        <v>440</v>
      </c>
      <c r="C28" s="38">
        <v>45104</v>
      </c>
      <c r="D28" s="19" t="s">
        <v>441</v>
      </c>
      <c r="E28" s="19" t="s">
        <v>442</v>
      </c>
      <c r="F28" s="20">
        <v>3600</v>
      </c>
      <c r="G28" s="21" t="s">
        <v>15</v>
      </c>
      <c r="H28" s="18">
        <v>45138</v>
      </c>
    </row>
    <row r="29" spans="2:8" x14ac:dyDescent="0.4">
      <c r="B29" s="17" t="s">
        <v>472</v>
      </c>
      <c r="C29" s="38">
        <v>45104</v>
      </c>
      <c r="D29" s="19" t="s">
        <v>473</v>
      </c>
      <c r="E29" s="19" t="s">
        <v>474</v>
      </c>
      <c r="F29" s="20">
        <v>35518</v>
      </c>
      <c r="G29" s="21" t="s">
        <v>15</v>
      </c>
      <c r="H29" s="18">
        <v>45138</v>
      </c>
    </row>
    <row r="30" spans="2:8" x14ac:dyDescent="0.4">
      <c r="B30" s="17" t="s">
        <v>475</v>
      </c>
      <c r="C30" s="38">
        <v>45104</v>
      </c>
      <c r="D30" s="19" t="s">
        <v>26</v>
      </c>
      <c r="E30" s="19" t="s">
        <v>476</v>
      </c>
      <c r="F30" s="20">
        <v>302657.84000000003</v>
      </c>
      <c r="G30" s="21" t="s">
        <v>15</v>
      </c>
      <c r="H30" s="18">
        <v>45138</v>
      </c>
    </row>
    <row r="31" spans="2:8" x14ac:dyDescent="0.4">
      <c r="B31" s="17" t="s">
        <v>413</v>
      </c>
      <c r="C31" s="38">
        <v>45105</v>
      </c>
      <c r="D31" s="19" t="s">
        <v>437</v>
      </c>
      <c r="E31" s="19" t="s">
        <v>438</v>
      </c>
      <c r="F31" s="20">
        <v>118354</v>
      </c>
      <c r="G31" s="21" t="s">
        <v>15</v>
      </c>
      <c r="H31" s="18">
        <v>45138</v>
      </c>
    </row>
    <row r="32" spans="2:8" ht="52.5" x14ac:dyDescent="0.4">
      <c r="B32" s="17" t="s">
        <v>451</v>
      </c>
      <c r="C32" s="38">
        <v>45105</v>
      </c>
      <c r="D32" s="19" t="s">
        <v>227</v>
      </c>
      <c r="E32" s="19" t="s">
        <v>452</v>
      </c>
      <c r="F32" s="20">
        <v>192006.1</v>
      </c>
      <c r="G32" s="21" t="s">
        <v>15</v>
      </c>
      <c r="H32" s="18">
        <v>45138</v>
      </c>
    </row>
    <row r="33" spans="2:8" ht="52.5" x14ac:dyDescent="0.4">
      <c r="B33" s="17" t="s">
        <v>398</v>
      </c>
      <c r="C33" s="38">
        <v>45107</v>
      </c>
      <c r="D33" s="19" t="s">
        <v>399</v>
      </c>
      <c r="E33" s="19" t="s">
        <v>459</v>
      </c>
      <c r="F33" s="20">
        <v>45000</v>
      </c>
      <c r="G33" s="21" t="s">
        <v>15</v>
      </c>
      <c r="H33" s="18">
        <v>45138</v>
      </c>
    </row>
    <row r="34" spans="2:8" ht="78.75" x14ac:dyDescent="0.4">
      <c r="B34" s="17" t="s">
        <v>366</v>
      </c>
      <c r="C34" s="38">
        <v>45107</v>
      </c>
      <c r="D34" s="19" t="s">
        <v>477</v>
      </c>
      <c r="E34" s="19" t="s">
        <v>478</v>
      </c>
      <c r="F34" s="20">
        <v>10000</v>
      </c>
      <c r="G34" s="21" t="s">
        <v>15</v>
      </c>
      <c r="H34" s="18">
        <v>45138</v>
      </c>
    </row>
    <row r="35" spans="2:8" x14ac:dyDescent="0.4">
      <c r="B35" s="17" t="s">
        <v>31</v>
      </c>
      <c r="C35" s="38">
        <v>45107</v>
      </c>
      <c r="D35" s="19" t="s">
        <v>247</v>
      </c>
      <c r="E35" s="19" t="s">
        <v>395</v>
      </c>
      <c r="F35" s="20">
        <v>1835450</v>
      </c>
      <c r="G35" s="21" t="s">
        <v>15</v>
      </c>
      <c r="H35" s="18">
        <v>45138</v>
      </c>
    </row>
    <row r="36" spans="2:8" x14ac:dyDescent="0.4">
      <c r="B36" s="26"/>
      <c r="C36" s="26"/>
      <c r="D36" s="26"/>
      <c r="E36" s="26" t="s">
        <v>39</v>
      </c>
      <c r="F36" s="24">
        <f>SUBTOTAL(109,Tabla434678910111213141516171819[MONTO])</f>
        <v>4255384.2200000007</v>
      </c>
      <c r="G36" s="25"/>
      <c r="H36" s="26"/>
    </row>
    <row r="37" spans="2:8" x14ac:dyDescent="0.4">
      <c r="B37" s="29" t="s">
        <v>40</v>
      </c>
      <c r="C37" s="29"/>
      <c r="D37" s="29"/>
      <c r="E37" s="29"/>
      <c r="G37" s="35"/>
      <c r="H37" s="29"/>
    </row>
    <row r="38" spans="2:8" x14ac:dyDescent="0.4">
      <c r="B38" s="29"/>
      <c r="C38" s="29"/>
      <c r="D38" s="29"/>
      <c r="E38" s="29"/>
      <c r="G38" s="35"/>
      <c r="H38" s="29"/>
    </row>
    <row r="39" spans="2:8" x14ac:dyDescent="0.4">
      <c r="B39" s="28" t="s">
        <v>41</v>
      </c>
      <c r="C39" s="29"/>
      <c r="D39" s="29"/>
      <c r="E39" s="28" t="s">
        <v>42</v>
      </c>
      <c r="G39" s="28" t="s">
        <v>43</v>
      </c>
      <c r="H39" s="29"/>
    </row>
    <row r="40" spans="2:8" x14ac:dyDescent="0.4">
      <c r="B40" s="29"/>
      <c r="C40" s="29"/>
      <c r="D40" s="29"/>
      <c r="E40" s="29"/>
      <c r="G40" s="35"/>
      <c r="H40" s="29"/>
    </row>
    <row r="41" spans="2:8" x14ac:dyDescent="0.4">
      <c r="B41" s="29"/>
      <c r="C41" s="29"/>
      <c r="D41" s="29"/>
      <c r="E41" s="29"/>
      <c r="G41" s="35"/>
      <c r="H41" s="29"/>
    </row>
    <row r="42" spans="2:8" x14ac:dyDescent="0.4">
      <c r="B42" s="36" t="s">
        <v>44</v>
      </c>
      <c r="E42" s="30" t="s">
        <v>45</v>
      </c>
      <c r="G42" s="30" t="s">
        <v>46</v>
      </c>
    </row>
    <row r="43" spans="2:8" x14ac:dyDescent="0.4">
      <c r="B43" s="36" t="s">
        <v>47</v>
      </c>
      <c r="E43" s="30" t="s">
        <v>48</v>
      </c>
      <c r="G43" s="30" t="s">
        <v>49</v>
      </c>
    </row>
    <row r="44" spans="2:8" x14ac:dyDescent="0.4">
      <c r="B44" s="28" t="s">
        <v>50</v>
      </c>
      <c r="E44" s="30" t="s">
        <v>51</v>
      </c>
      <c r="F44" s="37"/>
      <c r="G44" s="30" t="s">
        <v>52</v>
      </c>
    </row>
    <row r="46" spans="2:8" x14ac:dyDescent="0.4">
      <c r="E46" s="37"/>
    </row>
    <row r="47" spans="2:8" x14ac:dyDescent="0.4">
      <c r="E47" s="37"/>
    </row>
    <row r="48" spans="2:8" x14ac:dyDescent="0.4">
      <c r="E48" s="37"/>
    </row>
    <row r="50" spans="2:5" x14ac:dyDescent="0.4">
      <c r="B50" s="29"/>
    </row>
    <row r="63" spans="2:5" x14ac:dyDescent="0.4">
      <c r="E6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BD2B-89B7-4601-B840-C8DBF1E17F0F}">
  <dimension ref="B1:H60"/>
  <sheetViews>
    <sheetView zoomScale="40" zoomScaleNormal="40" workbookViewId="0">
      <selection activeCell="F31" sqref="F31"/>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519</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463</v>
      </c>
      <c r="C13" s="38">
        <v>45072</v>
      </c>
      <c r="D13" s="19" t="s">
        <v>506</v>
      </c>
      <c r="E13" s="19" t="s">
        <v>507</v>
      </c>
      <c r="F13" s="20">
        <v>38114</v>
      </c>
      <c r="G13" s="21" t="s">
        <v>15</v>
      </c>
      <c r="H13" s="18">
        <v>45169</v>
      </c>
    </row>
    <row r="14" spans="2:8" ht="52.5" x14ac:dyDescent="0.4">
      <c r="B14" s="17" t="s">
        <v>508</v>
      </c>
      <c r="C14" s="38">
        <v>45072</v>
      </c>
      <c r="D14" s="19" t="s">
        <v>506</v>
      </c>
      <c r="E14" s="19" t="s">
        <v>509</v>
      </c>
      <c r="F14" s="20">
        <v>11646.6</v>
      </c>
      <c r="G14" s="21" t="s">
        <v>15</v>
      </c>
      <c r="H14" s="18">
        <v>45169</v>
      </c>
    </row>
    <row r="15" spans="2:8" x14ac:dyDescent="0.4">
      <c r="B15" s="17" t="s">
        <v>213</v>
      </c>
      <c r="C15" s="38">
        <v>45082</v>
      </c>
      <c r="D15" s="19" t="s">
        <v>466</v>
      </c>
      <c r="E15" s="19" t="s">
        <v>516</v>
      </c>
      <c r="F15" s="20">
        <v>175200</v>
      </c>
      <c r="G15" s="21" t="s">
        <v>15</v>
      </c>
      <c r="H15" s="18">
        <v>45169</v>
      </c>
    </row>
    <row r="16" spans="2:8" ht="52.5" x14ac:dyDescent="0.4">
      <c r="B16" s="17" t="s">
        <v>512</v>
      </c>
      <c r="C16" s="38">
        <v>45100</v>
      </c>
      <c r="D16" s="19" t="s">
        <v>54</v>
      </c>
      <c r="E16" s="19" t="s">
        <v>513</v>
      </c>
      <c r="F16" s="20">
        <v>314677.12</v>
      </c>
      <c r="G16" s="21" t="s">
        <v>15</v>
      </c>
      <c r="H16" s="18">
        <v>45169</v>
      </c>
    </row>
    <row r="17" spans="2:8" x14ac:dyDescent="0.4">
      <c r="B17" s="17" t="s">
        <v>485</v>
      </c>
      <c r="C17" s="38">
        <v>45113</v>
      </c>
      <c r="D17" s="19" t="s">
        <v>486</v>
      </c>
      <c r="E17" s="19" t="s">
        <v>487</v>
      </c>
      <c r="F17" s="20">
        <v>166911</v>
      </c>
      <c r="G17" s="21" t="s">
        <v>15</v>
      </c>
      <c r="H17" s="18">
        <v>45169</v>
      </c>
    </row>
    <row r="18" spans="2:8" x14ac:dyDescent="0.4">
      <c r="B18" s="17" t="s">
        <v>482</v>
      </c>
      <c r="C18" s="38">
        <v>45120</v>
      </c>
      <c r="D18" s="19" t="s">
        <v>483</v>
      </c>
      <c r="E18" s="19" t="s">
        <v>484</v>
      </c>
      <c r="F18" s="20">
        <v>568180</v>
      </c>
      <c r="G18" s="21" t="s">
        <v>15</v>
      </c>
      <c r="H18" s="18">
        <v>45169</v>
      </c>
    </row>
    <row r="19" spans="2:8" x14ac:dyDescent="0.4">
      <c r="B19" s="17" t="s">
        <v>19</v>
      </c>
      <c r="C19" s="38">
        <v>45120</v>
      </c>
      <c r="D19" s="19" t="s">
        <v>514</v>
      </c>
      <c r="E19" s="19" t="s">
        <v>515</v>
      </c>
      <c r="F19" s="20">
        <v>35000</v>
      </c>
      <c r="G19" s="21" t="s">
        <v>15</v>
      </c>
      <c r="H19" s="18">
        <v>45169</v>
      </c>
    </row>
    <row r="20" spans="2:8" ht="52.5" x14ac:dyDescent="0.4">
      <c r="B20" s="17" t="s">
        <v>491</v>
      </c>
      <c r="C20" s="38">
        <v>45124</v>
      </c>
      <c r="D20" s="19" t="s">
        <v>188</v>
      </c>
      <c r="E20" s="19" t="s">
        <v>492</v>
      </c>
      <c r="F20" s="20">
        <v>15000</v>
      </c>
      <c r="G20" s="21" t="s">
        <v>15</v>
      </c>
      <c r="H20" s="18">
        <v>45169</v>
      </c>
    </row>
    <row r="21" spans="2:8" ht="52.5" x14ac:dyDescent="0.4">
      <c r="B21" s="17" t="s">
        <v>502</v>
      </c>
      <c r="C21" s="38">
        <v>45124</v>
      </c>
      <c r="D21" s="19" t="s">
        <v>437</v>
      </c>
      <c r="E21" s="19" t="s">
        <v>503</v>
      </c>
      <c r="F21" s="20">
        <v>20532</v>
      </c>
      <c r="G21" s="21" t="s">
        <v>15</v>
      </c>
      <c r="H21" s="18">
        <v>45169</v>
      </c>
    </row>
    <row r="22" spans="2:8" ht="52.5" x14ac:dyDescent="0.4">
      <c r="B22" s="17" t="s">
        <v>510</v>
      </c>
      <c r="C22" s="38">
        <v>45124</v>
      </c>
      <c r="D22" s="19" t="s">
        <v>222</v>
      </c>
      <c r="E22" s="19" t="s">
        <v>511</v>
      </c>
      <c r="F22" s="20">
        <v>14878.5</v>
      </c>
      <c r="G22" s="21" t="s">
        <v>15</v>
      </c>
      <c r="H22" s="18">
        <v>45169</v>
      </c>
    </row>
    <row r="23" spans="2:8" x14ac:dyDescent="0.4">
      <c r="B23" s="17" t="s">
        <v>488</v>
      </c>
      <c r="C23" s="38">
        <v>45125</v>
      </c>
      <c r="D23" s="19" t="s">
        <v>296</v>
      </c>
      <c r="E23" s="19" t="s">
        <v>489</v>
      </c>
      <c r="F23" s="20">
        <v>78139.8</v>
      </c>
      <c r="G23" s="21" t="s">
        <v>15</v>
      </c>
      <c r="H23" s="18">
        <v>45169</v>
      </c>
    </row>
    <row r="24" spans="2:8" ht="52.5" x14ac:dyDescent="0.4">
      <c r="B24" s="17" t="s">
        <v>497</v>
      </c>
      <c r="C24" s="38">
        <v>45126</v>
      </c>
      <c r="D24" s="19" t="s">
        <v>35</v>
      </c>
      <c r="E24" s="19" t="s">
        <v>498</v>
      </c>
      <c r="F24" s="20">
        <v>263747.59000000003</v>
      </c>
      <c r="G24" s="21" t="s">
        <v>15</v>
      </c>
      <c r="H24" s="18">
        <v>45169</v>
      </c>
    </row>
    <row r="25" spans="2:8" ht="52.5" x14ac:dyDescent="0.4">
      <c r="B25" s="17" t="s">
        <v>187</v>
      </c>
      <c r="C25" s="38">
        <v>45127</v>
      </c>
      <c r="D25" s="19" t="s">
        <v>70</v>
      </c>
      <c r="E25" s="19" t="s">
        <v>490</v>
      </c>
      <c r="F25" s="20">
        <v>31270</v>
      </c>
      <c r="G25" s="21" t="s">
        <v>15</v>
      </c>
      <c r="H25" s="18">
        <v>45169</v>
      </c>
    </row>
    <row r="26" spans="2:8" ht="52.5" x14ac:dyDescent="0.4">
      <c r="B26" s="17" t="s">
        <v>493</v>
      </c>
      <c r="C26" s="38">
        <v>45131</v>
      </c>
      <c r="D26" s="19" t="s">
        <v>23</v>
      </c>
      <c r="E26" s="19" t="s">
        <v>494</v>
      </c>
      <c r="F26" s="20">
        <v>129844</v>
      </c>
      <c r="G26" s="21" t="s">
        <v>15</v>
      </c>
      <c r="H26" s="18">
        <v>45169</v>
      </c>
    </row>
    <row r="27" spans="2:8" x14ac:dyDescent="0.4">
      <c r="B27" s="17" t="s">
        <v>499</v>
      </c>
      <c r="C27" s="38">
        <v>45131</v>
      </c>
      <c r="D27" s="19" t="s">
        <v>500</v>
      </c>
      <c r="E27" s="19" t="s">
        <v>501</v>
      </c>
      <c r="F27" s="20">
        <v>33158</v>
      </c>
      <c r="G27" s="21" t="s">
        <v>15</v>
      </c>
      <c r="H27" s="18">
        <v>45169</v>
      </c>
    </row>
    <row r="28" spans="2:8" x14ac:dyDescent="0.4">
      <c r="B28" s="17" t="s">
        <v>480</v>
      </c>
      <c r="C28" s="38">
        <v>45133</v>
      </c>
      <c r="D28" s="19" t="s">
        <v>437</v>
      </c>
      <c r="E28" s="19" t="s">
        <v>481</v>
      </c>
      <c r="F28" s="20">
        <v>22066</v>
      </c>
      <c r="G28" s="21" t="s">
        <v>15</v>
      </c>
      <c r="H28" s="18">
        <v>45169</v>
      </c>
    </row>
    <row r="29" spans="2:8" ht="52.5" x14ac:dyDescent="0.4">
      <c r="B29" s="17" t="s">
        <v>495</v>
      </c>
      <c r="C29" s="38">
        <v>45135</v>
      </c>
      <c r="D29" s="19" t="s">
        <v>23</v>
      </c>
      <c r="E29" s="19" t="s">
        <v>496</v>
      </c>
      <c r="F29" s="20">
        <v>192006.1</v>
      </c>
      <c r="G29" s="21" t="s">
        <v>15</v>
      </c>
      <c r="H29" s="18">
        <v>45169</v>
      </c>
    </row>
    <row r="30" spans="2:8" x14ac:dyDescent="0.4">
      <c r="B30" s="17" t="s">
        <v>165</v>
      </c>
      <c r="C30" s="38">
        <v>45135</v>
      </c>
      <c r="D30" s="19" t="s">
        <v>504</v>
      </c>
      <c r="E30" s="19" t="s">
        <v>505</v>
      </c>
      <c r="F30" s="20">
        <v>25000</v>
      </c>
      <c r="G30" s="21" t="s">
        <v>15</v>
      </c>
      <c r="H30" s="18">
        <v>45169</v>
      </c>
    </row>
    <row r="31" spans="2:8" x14ac:dyDescent="0.4">
      <c r="B31" s="17" t="s">
        <v>517</v>
      </c>
      <c r="C31" s="38">
        <v>45135</v>
      </c>
      <c r="D31" s="19" t="s">
        <v>26</v>
      </c>
      <c r="E31" s="19" t="s">
        <v>518</v>
      </c>
      <c r="F31" s="20">
        <v>297194.83</v>
      </c>
      <c r="G31" s="21" t="s">
        <v>15</v>
      </c>
      <c r="H31" s="18">
        <v>45169</v>
      </c>
    </row>
    <row r="32" spans="2:8" x14ac:dyDescent="0.4">
      <c r="B32" s="17" t="s">
        <v>31</v>
      </c>
      <c r="C32" s="38">
        <v>45138</v>
      </c>
      <c r="D32" s="19" t="s">
        <v>247</v>
      </c>
      <c r="E32" s="19" t="s">
        <v>395</v>
      </c>
      <c r="F32" s="20">
        <v>1781610</v>
      </c>
      <c r="G32" s="21" t="s">
        <v>15</v>
      </c>
      <c r="H32" s="18">
        <v>45169</v>
      </c>
    </row>
    <row r="33" spans="2:8" x14ac:dyDescent="0.4">
      <c r="B33" s="26"/>
      <c r="C33" s="26"/>
      <c r="D33" s="26"/>
      <c r="E33" s="26" t="s">
        <v>39</v>
      </c>
      <c r="F33" s="24">
        <f>SUBTOTAL(109,Tabla43467891011121314151617181920[MONTO])</f>
        <v>4214175.54</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3"/>
  <sheetViews>
    <sheetView zoomScale="40" zoomScaleNormal="40" workbookViewId="0">
      <selection activeCell="F17" sqref="F17"/>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43" t="s">
        <v>0</v>
      </c>
      <c r="C2" s="43"/>
      <c r="D2" s="43"/>
      <c r="E2" s="43"/>
      <c r="F2" s="43"/>
      <c r="G2" s="43"/>
      <c r="H2" s="43"/>
      <c r="I2" s="1"/>
      <c r="J2" s="1"/>
    </row>
    <row r="3" spans="2:10" s="4" customFormat="1" ht="33.75" x14ac:dyDescent="0.35">
      <c r="B3" s="44" t="s">
        <v>1</v>
      </c>
      <c r="C3" s="43"/>
      <c r="D3" s="43"/>
      <c r="E3" s="43"/>
      <c r="F3" s="43"/>
      <c r="G3" s="43"/>
      <c r="H3" s="43"/>
    </row>
    <row r="4" spans="2:10" ht="33.75" x14ac:dyDescent="0.25">
      <c r="B4" s="43" t="s">
        <v>2</v>
      </c>
      <c r="C4" s="43"/>
      <c r="D4" s="43"/>
      <c r="E4" s="43"/>
      <c r="F4" s="43"/>
      <c r="G4" s="43"/>
      <c r="H4" s="43"/>
      <c r="I4" s="1"/>
      <c r="J4" s="1"/>
    </row>
    <row r="5" spans="2:10" ht="28.5" customHeight="1" x14ac:dyDescent="0.25">
      <c r="B5" s="41"/>
      <c r="C5" s="41"/>
      <c r="D5" s="41"/>
      <c r="E5" s="41"/>
      <c r="F5" s="41"/>
      <c r="G5" s="41"/>
      <c r="H5" s="41"/>
      <c r="I5" s="1"/>
      <c r="J5" s="1"/>
    </row>
    <row r="6" spans="2:10" ht="36" x14ac:dyDescent="0.25">
      <c r="B6" s="45" t="s">
        <v>53</v>
      </c>
      <c r="C6" s="45"/>
      <c r="D6" s="45"/>
      <c r="E6" s="45"/>
      <c r="F6" s="45"/>
      <c r="G6" s="45"/>
      <c r="H6" s="45"/>
      <c r="I6" s="1"/>
      <c r="J6" s="1"/>
    </row>
    <row r="7" spans="2:10" ht="28.5" customHeight="1" x14ac:dyDescent="0.25">
      <c r="B7" s="46" t="s">
        <v>0</v>
      </c>
      <c r="C7" s="46"/>
      <c r="D7" s="46"/>
      <c r="E7" s="46"/>
      <c r="F7" s="46"/>
      <c r="G7" s="46"/>
      <c r="H7" s="46"/>
      <c r="I7" s="1"/>
      <c r="J7" s="1"/>
    </row>
    <row r="8" spans="2:10" ht="21" customHeight="1" x14ac:dyDescent="0.25">
      <c r="B8" s="41"/>
      <c r="C8" s="41"/>
      <c r="D8" s="41"/>
      <c r="E8" s="41"/>
      <c r="F8" s="41"/>
      <c r="G8" s="41"/>
      <c r="H8" s="41"/>
      <c r="I8" s="1"/>
      <c r="J8" s="1"/>
    </row>
    <row r="9" spans="2:10" ht="26.25" x14ac:dyDescent="0.25">
      <c r="B9" s="42" t="s">
        <v>4</v>
      </c>
      <c r="C9" s="42"/>
      <c r="D9" s="42"/>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44651</v>
      </c>
    </row>
    <row r="14" spans="2:10" ht="52.5" x14ac:dyDescent="0.25">
      <c r="B14" s="17">
        <v>156</v>
      </c>
      <c r="C14" s="18">
        <v>44531</v>
      </c>
      <c r="D14" s="19" t="s">
        <v>54</v>
      </c>
      <c r="E14" s="19" t="s">
        <v>55</v>
      </c>
      <c r="F14" s="20">
        <v>77563.199999999997</v>
      </c>
      <c r="G14" s="21" t="s">
        <v>15</v>
      </c>
      <c r="H14" s="18">
        <v>44651</v>
      </c>
    </row>
    <row r="15" spans="2:10" ht="26.25" x14ac:dyDescent="0.25">
      <c r="B15" s="17" t="s">
        <v>56</v>
      </c>
      <c r="C15" s="18">
        <v>44537</v>
      </c>
      <c r="D15" s="19" t="s">
        <v>57</v>
      </c>
      <c r="E15" s="19" t="s">
        <v>58</v>
      </c>
      <c r="F15" s="20">
        <v>140550.51999999999</v>
      </c>
      <c r="G15" s="21" t="s">
        <v>15</v>
      </c>
      <c r="H15" s="18">
        <v>44651</v>
      </c>
    </row>
    <row r="16" spans="2:10" ht="26.25" x14ac:dyDescent="0.25">
      <c r="B16" s="17" t="s">
        <v>59</v>
      </c>
      <c r="C16" s="18">
        <v>44545</v>
      </c>
      <c r="D16" s="19" t="s">
        <v>60</v>
      </c>
      <c r="E16" s="19" t="s">
        <v>61</v>
      </c>
      <c r="F16" s="20">
        <v>37789.5</v>
      </c>
      <c r="G16" s="21" t="s">
        <v>15</v>
      </c>
      <c r="H16" s="18">
        <v>44651</v>
      </c>
    </row>
    <row r="17" spans="2:8" ht="52.5" x14ac:dyDescent="0.25">
      <c r="B17" s="17" t="s">
        <v>16</v>
      </c>
      <c r="C17" s="18">
        <v>44547</v>
      </c>
      <c r="D17" s="19" t="s">
        <v>17</v>
      </c>
      <c r="E17" s="19" t="s">
        <v>18</v>
      </c>
      <c r="F17" s="20">
        <v>23600</v>
      </c>
      <c r="G17" s="21" t="s">
        <v>15</v>
      </c>
      <c r="H17" s="18">
        <v>44651</v>
      </c>
    </row>
    <row r="18" spans="2:8" ht="26.25" x14ac:dyDescent="0.25">
      <c r="B18" s="17" t="s">
        <v>62</v>
      </c>
      <c r="C18" s="18">
        <v>44560</v>
      </c>
      <c r="D18" s="19" t="s">
        <v>63</v>
      </c>
      <c r="E18" s="19" t="s">
        <v>64</v>
      </c>
      <c r="F18" s="20">
        <v>1684.8</v>
      </c>
      <c r="G18" s="21" t="s">
        <v>15</v>
      </c>
      <c r="H18" s="18">
        <v>44651</v>
      </c>
    </row>
    <row r="19" spans="2:8" ht="52.5" x14ac:dyDescent="0.25">
      <c r="B19" s="17" t="s">
        <v>28</v>
      </c>
      <c r="C19" s="18">
        <v>44592</v>
      </c>
      <c r="D19" s="19" t="s">
        <v>65</v>
      </c>
      <c r="E19" s="19" t="s">
        <v>30</v>
      </c>
      <c r="F19" s="20">
        <v>50000</v>
      </c>
      <c r="G19" s="21" t="s">
        <v>15</v>
      </c>
      <c r="H19" s="18">
        <v>44651</v>
      </c>
    </row>
    <row r="20" spans="2:8" ht="26.25" x14ac:dyDescent="0.25">
      <c r="B20" s="17" t="s">
        <v>66</v>
      </c>
      <c r="C20" s="18">
        <v>44609</v>
      </c>
      <c r="D20" s="19" t="s">
        <v>67</v>
      </c>
      <c r="E20" s="19" t="s">
        <v>68</v>
      </c>
      <c r="F20" s="20">
        <v>77847</v>
      </c>
      <c r="G20" s="21" t="s">
        <v>15</v>
      </c>
      <c r="H20" s="18">
        <v>44651</v>
      </c>
    </row>
    <row r="21" spans="2:8" ht="26.25" x14ac:dyDescent="0.25">
      <c r="B21" s="17" t="s">
        <v>69</v>
      </c>
      <c r="C21" s="18">
        <v>44611</v>
      </c>
      <c r="D21" s="19" t="s">
        <v>70</v>
      </c>
      <c r="E21" s="19" t="s">
        <v>71</v>
      </c>
      <c r="F21" s="20">
        <v>27140</v>
      </c>
      <c r="G21" s="21" t="s">
        <v>15</v>
      </c>
      <c r="H21" s="18">
        <v>44651</v>
      </c>
    </row>
    <row r="22" spans="2:8" ht="26.25" x14ac:dyDescent="0.25">
      <c r="B22" s="17" t="s">
        <v>72</v>
      </c>
      <c r="C22" s="18">
        <v>44615</v>
      </c>
      <c r="D22" s="19" t="s">
        <v>35</v>
      </c>
      <c r="E22" s="19" t="s">
        <v>73</v>
      </c>
      <c r="F22" s="20">
        <v>147617.06</v>
      </c>
      <c r="G22" s="21" t="s">
        <v>15</v>
      </c>
      <c r="H22" s="18">
        <v>44651</v>
      </c>
    </row>
    <row r="23" spans="2:8" ht="26.25" x14ac:dyDescent="0.25">
      <c r="B23" s="17" t="s">
        <v>74</v>
      </c>
      <c r="C23" s="18">
        <v>44616</v>
      </c>
      <c r="D23" s="19" t="s">
        <v>20</v>
      </c>
      <c r="E23" s="19" t="s">
        <v>21</v>
      </c>
      <c r="F23" s="20">
        <v>603050.80000000005</v>
      </c>
      <c r="G23" s="21" t="s">
        <v>15</v>
      </c>
      <c r="H23" s="18">
        <v>44651</v>
      </c>
    </row>
    <row r="24" spans="2:8" ht="26.25" x14ac:dyDescent="0.25">
      <c r="B24" s="17" t="s">
        <v>31</v>
      </c>
      <c r="C24" s="18">
        <v>44620</v>
      </c>
      <c r="D24" s="19" t="s">
        <v>37</v>
      </c>
      <c r="E24" s="19" t="s">
        <v>38</v>
      </c>
      <c r="F24" s="20">
        <v>4454460</v>
      </c>
      <c r="G24" s="21" t="s">
        <v>15</v>
      </c>
      <c r="H24" s="18">
        <v>44651</v>
      </c>
    </row>
    <row r="25" spans="2:8" ht="26.25" x14ac:dyDescent="0.25">
      <c r="B25" s="17" t="s">
        <v>75</v>
      </c>
      <c r="C25" s="18">
        <v>44620</v>
      </c>
      <c r="D25" s="19" t="s">
        <v>26</v>
      </c>
      <c r="E25" s="19" t="s">
        <v>76</v>
      </c>
      <c r="F25" s="20">
        <v>441020.92</v>
      </c>
      <c r="G25" s="21" t="s">
        <v>15</v>
      </c>
      <c r="H25" s="18">
        <v>44651</v>
      </c>
    </row>
    <row r="26" spans="2:8" ht="26.25" x14ac:dyDescent="0.25">
      <c r="B26" s="26"/>
      <c r="C26" s="26"/>
      <c r="D26" s="26"/>
      <c r="E26" s="26" t="s">
        <v>39</v>
      </c>
      <c r="F26" s="24">
        <f>SUBTOTAL(109,Tabla4[MONTO])</f>
        <v>6152738.2599999998</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2:H2"/>
    <mergeCell ref="B5:H5"/>
    <mergeCell ref="B8:H8"/>
    <mergeCell ref="B9:D9"/>
    <mergeCell ref="B7:H7"/>
    <mergeCell ref="B6:H6"/>
    <mergeCell ref="B4:H4"/>
    <mergeCell ref="B3:H3"/>
  </mergeCells>
  <phoneticPr fontId="14" type="noConversion"/>
  <pageMargins left="0.11811023622047245" right="0" top="0" bottom="0" header="0.51181102362204722" footer="0.31496062992125984"/>
  <pageSetup paperSize="5" scale="34" orientation="landscape"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22E3F-1432-4BAB-BB82-85045D11D8E4}">
  <dimension ref="B1:H58"/>
  <sheetViews>
    <sheetView zoomScale="40" zoomScaleNormal="40" workbookViewId="0">
      <selection activeCell="O17" sqref="O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520</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546</v>
      </c>
      <c r="C13" s="38">
        <v>45133</v>
      </c>
      <c r="D13" s="19" t="s">
        <v>417</v>
      </c>
      <c r="E13" s="19" t="s">
        <v>547</v>
      </c>
      <c r="F13" s="20">
        <v>20000</v>
      </c>
      <c r="G13" s="21" t="s">
        <v>15</v>
      </c>
      <c r="H13" s="38">
        <v>45199</v>
      </c>
    </row>
    <row r="14" spans="2:8" ht="52.5" x14ac:dyDescent="0.4">
      <c r="B14" s="17" t="s">
        <v>413</v>
      </c>
      <c r="C14" s="38">
        <v>45139</v>
      </c>
      <c r="D14" s="19" t="s">
        <v>333</v>
      </c>
      <c r="E14" s="19" t="s">
        <v>542</v>
      </c>
      <c r="F14" s="20">
        <v>296672.13</v>
      </c>
      <c r="G14" s="21" t="s">
        <v>15</v>
      </c>
      <c r="H14" s="38">
        <v>45199</v>
      </c>
    </row>
    <row r="15" spans="2:8" x14ac:dyDescent="0.4">
      <c r="B15" s="17" t="s">
        <v>550</v>
      </c>
      <c r="C15" s="38">
        <v>45140</v>
      </c>
      <c r="D15" s="19" t="s">
        <v>551</v>
      </c>
      <c r="E15" s="19" t="s">
        <v>552</v>
      </c>
      <c r="F15" s="20">
        <v>18798.75</v>
      </c>
      <c r="G15" s="21" t="s">
        <v>15</v>
      </c>
      <c r="H15" s="38">
        <v>45199</v>
      </c>
    </row>
    <row r="16" spans="2:8" ht="52.5" x14ac:dyDescent="0.4">
      <c r="B16" s="17" t="s">
        <v>270</v>
      </c>
      <c r="C16" s="38">
        <v>45149</v>
      </c>
      <c r="D16" s="19" t="s">
        <v>538</v>
      </c>
      <c r="E16" s="19" t="s">
        <v>539</v>
      </c>
      <c r="F16" s="20">
        <v>198240</v>
      </c>
      <c r="G16" s="21" t="s">
        <v>15</v>
      </c>
      <c r="H16" s="38">
        <v>45199</v>
      </c>
    </row>
    <row r="17" spans="2:8" ht="52.5" x14ac:dyDescent="0.4">
      <c r="B17" s="17" t="s">
        <v>548</v>
      </c>
      <c r="C17" s="38">
        <v>45156</v>
      </c>
      <c r="D17" s="19" t="s">
        <v>188</v>
      </c>
      <c r="E17" s="19" t="s">
        <v>549</v>
      </c>
      <c r="F17" s="20">
        <v>30000</v>
      </c>
      <c r="G17" s="21" t="s">
        <v>15</v>
      </c>
      <c r="H17" s="38">
        <v>45199</v>
      </c>
    </row>
    <row r="18" spans="2:8" ht="52.5" x14ac:dyDescent="0.4">
      <c r="B18" s="17" t="s">
        <v>555</v>
      </c>
      <c r="C18" s="38">
        <v>45156</v>
      </c>
      <c r="D18" s="19" t="s">
        <v>35</v>
      </c>
      <c r="E18" s="19" t="s">
        <v>556</v>
      </c>
      <c r="F18" s="20">
        <v>260057.78</v>
      </c>
      <c r="G18" s="21" t="s">
        <v>15</v>
      </c>
      <c r="H18" s="38">
        <v>45199</v>
      </c>
    </row>
    <row r="19" spans="2:8" ht="52.5" x14ac:dyDescent="0.4">
      <c r="B19" s="17" t="s">
        <v>553</v>
      </c>
      <c r="C19" s="38">
        <v>45156</v>
      </c>
      <c r="D19" s="19" t="s">
        <v>296</v>
      </c>
      <c r="E19" s="19" t="s">
        <v>554</v>
      </c>
      <c r="F19" s="20">
        <v>78138.8</v>
      </c>
      <c r="G19" s="21" t="s">
        <v>15</v>
      </c>
      <c r="H19" s="38">
        <v>45199</v>
      </c>
    </row>
    <row r="20" spans="2:8" ht="52.5" x14ac:dyDescent="0.4">
      <c r="B20" s="17" t="s">
        <v>527</v>
      </c>
      <c r="C20" s="38">
        <v>45159</v>
      </c>
      <c r="D20" s="19" t="s">
        <v>528</v>
      </c>
      <c r="E20" s="19" t="s">
        <v>529</v>
      </c>
      <c r="F20" s="20">
        <v>50525</v>
      </c>
      <c r="G20" s="21" t="s">
        <v>15</v>
      </c>
      <c r="H20" s="38">
        <v>45199</v>
      </c>
    </row>
    <row r="21" spans="2:8" ht="52.5" x14ac:dyDescent="0.4">
      <c r="B21" s="17" t="s">
        <v>523</v>
      </c>
      <c r="C21" s="38">
        <v>45162</v>
      </c>
      <c r="D21" s="19" t="s">
        <v>23</v>
      </c>
      <c r="E21" s="19" t="s">
        <v>524</v>
      </c>
      <c r="F21" s="20">
        <v>129844</v>
      </c>
      <c r="G21" s="21" t="s">
        <v>15</v>
      </c>
      <c r="H21" s="38">
        <v>45199</v>
      </c>
    </row>
    <row r="22" spans="2:8" x14ac:dyDescent="0.4">
      <c r="B22" s="17" t="s">
        <v>530</v>
      </c>
      <c r="C22" s="38">
        <v>45162</v>
      </c>
      <c r="D22" s="19" t="s">
        <v>531</v>
      </c>
      <c r="E22" s="19" t="s">
        <v>532</v>
      </c>
      <c r="F22" s="20">
        <v>86000</v>
      </c>
      <c r="G22" s="21" t="s">
        <v>15</v>
      </c>
      <c r="H22" s="38">
        <v>45199</v>
      </c>
    </row>
    <row r="23" spans="2:8" x14ac:dyDescent="0.4">
      <c r="B23" s="17" t="s">
        <v>533</v>
      </c>
      <c r="C23" s="38">
        <v>45163</v>
      </c>
      <c r="D23" s="19" t="s">
        <v>534</v>
      </c>
      <c r="E23" s="19" t="s">
        <v>535</v>
      </c>
      <c r="F23" s="20">
        <v>16380</v>
      </c>
      <c r="G23" s="21" t="s">
        <v>15</v>
      </c>
      <c r="H23" s="38">
        <v>45199</v>
      </c>
    </row>
    <row r="24" spans="2:8" ht="52.5" x14ac:dyDescent="0.4">
      <c r="B24" s="17" t="s">
        <v>540</v>
      </c>
      <c r="C24" s="38">
        <v>45163</v>
      </c>
      <c r="D24" s="19" t="s">
        <v>216</v>
      </c>
      <c r="E24" s="19" t="s">
        <v>541</v>
      </c>
      <c r="F24" s="20">
        <v>486425</v>
      </c>
      <c r="G24" s="21" t="s">
        <v>15</v>
      </c>
      <c r="H24" s="38">
        <v>45199</v>
      </c>
    </row>
    <row r="25" spans="2:8" x14ac:dyDescent="0.4">
      <c r="B25" s="17" t="s">
        <v>525</v>
      </c>
      <c r="C25" s="38">
        <v>45165</v>
      </c>
      <c r="D25" s="19" t="s">
        <v>26</v>
      </c>
      <c r="E25" s="19" t="s">
        <v>526</v>
      </c>
      <c r="F25" s="20">
        <v>305860.06</v>
      </c>
      <c r="G25" s="21" t="s">
        <v>15</v>
      </c>
      <c r="H25" s="38">
        <v>45199</v>
      </c>
    </row>
    <row r="26" spans="2:8" ht="52.5" x14ac:dyDescent="0.4">
      <c r="B26" s="17" t="s">
        <v>521</v>
      </c>
      <c r="C26" s="38">
        <v>45166</v>
      </c>
      <c r="D26" s="19" t="s">
        <v>23</v>
      </c>
      <c r="E26" s="19" t="s">
        <v>522</v>
      </c>
      <c r="F26" s="20">
        <v>192006.1</v>
      </c>
      <c r="G26" s="21" t="s">
        <v>15</v>
      </c>
      <c r="H26" s="38">
        <v>45199</v>
      </c>
    </row>
    <row r="27" spans="2:8" ht="52.5" x14ac:dyDescent="0.4">
      <c r="B27" s="17" t="s">
        <v>162</v>
      </c>
      <c r="C27" s="38">
        <v>45167</v>
      </c>
      <c r="D27" s="19" t="s">
        <v>543</v>
      </c>
      <c r="E27" s="19" t="s">
        <v>544</v>
      </c>
      <c r="F27" s="20">
        <v>201000.02</v>
      </c>
      <c r="G27" s="21" t="s">
        <v>15</v>
      </c>
      <c r="H27" s="38">
        <v>45199</v>
      </c>
    </row>
    <row r="28" spans="2:8" x14ac:dyDescent="0.4">
      <c r="B28" s="17" t="s">
        <v>545</v>
      </c>
      <c r="C28" s="38">
        <v>45167</v>
      </c>
      <c r="D28" s="19" t="s">
        <v>441</v>
      </c>
      <c r="E28" s="19" t="s">
        <v>231</v>
      </c>
      <c r="F28" s="20">
        <v>3600</v>
      </c>
      <c r="G28" s="21" t="s">
        <v>15</v>
      </c>
      <c r="H28" s="38">
        <v>45199</v>
      </c>
    </row>
    <row r="29" spans="2:8" ht="52.5" x14ac:dyDescent="0.4">
      <c r="B29" s="17" t="s">
        <v>536</v>
      </c>
      <c r="C29" s="38">
        <v>45169</v>
      </c>
      <c r="D29" s="19" t="s">
        <v>393</v>
      </c>
      <c r="E29" s="19" t="s">
        <v>537</v>
      </c>
      <c r="F29" s="20">
        <v>5310</v>
      </c>
      <c r="G29" s="21" t="s">
        <v>15</v>
      </c>
      <c r="H29" s="38">
        <v>45199</v>
      </c>
    </row>
    <row r="30" spans="2:8" x14ac:dyDescent="0.4">
      <c r="B30" s="17" t="s">
        <v>31</v>
      </c>
      <c r="C30" s="38">
        <v>45169</v>
      </c>
      <c r="D30" s="19" t="s">
        <v>247</v>
      </c>
      <c r="E30" s="19" t="s">
        <v>395</v>
      </c>
      <c r="F30" s="20">
        <v>1446200</v>
      </c>
      <c r="G30" s="21" t="s">
        <v>15</v>
      </c>
      <c r="H30" s="38">
        <v>45199</v>
      </c>
    </row>
    <row r="31" spans="2:8" x14ac:dyDescent="0.4">
      <c r="B31" s="26"/>
      <c r="C31" s="26"/>
      <c r="D31" s="26"/>
      <c r="E31" s="26" t="s">
        <v>39</v>
      </c>
      <c r="F31" s="24">
        <f>SUBTOTAL(109,Tabla434678910111213141516171819202122[MONTO])</f>
        <v>3825057.64</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A149-F7D7-4D78-AEEF-B5A97D308D1C}">
  <dimension ref="B1:H58"/>
  <sheetViews>
    <sheetView zoomScale="40" zoomScaleNormal="40" workbookViewId="0">
      <selection activeCell="F24" sqref="F2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582</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413</v>
      </c>
      <c r="C13" s="38">
        <v>45139</v>
      </c>
      <c r="D13" s="19" t="s">
        <v>333</v>
      </c>
      <c r="E13" s="19" t="s">
        <v>558</v>
      </c>
      <c r="F13" s="20">
        <v>296672.13</v>
      </c>
      <c r="G13" s="21" t="s">
        <v>15</v>
      </c>
      <c r="H13" s="38">
        <v>45230</v>
      </c>
    </row>
    <row r="14" spans="2:8" x14ac:dyDescent="0.4">
      <c r="B14" s="17" t="s">
        <v>116</v>
      </c>
      <c r="C14" s="38">
        <v>45140</v>
      </c>
      <c r="D14" s="19" t="s">
        <v>333</v>
      </c>
      <c r="E14" s="19" t="s">
        <v>557</v>
      </c>
      <c r="F14" s="20">
        <v>195054</v>
      </c>
      <c r="G14" s="21" t="s">
        <v>15</v>
      </c>
      <c r="H14" s="38">
        <v>45230</v>
      </c>
    </row>
    <row r="15" spans="2:8" ht="52.5" x14ac:dyDescent="0.4">
      <c r="B15" s="17" t="s">
        <v>270</v>
      </c>
      <c r="C15" s="38">
        <v>45149</v>
      </c>
      <c r="D15" s="19" t="s">
        <v>538</v>
      </c>
      <c r="E15" s="19" t="s">
        <v>539</v>
      </c>
      <c r="F15" s="20">
        <v>198240</v>
      </c>
      <c r="G15" s="21" t="s">
        <v>15</v>
      </c>
      <c r="H15" s="38">
        <v>45230</v>
      </c>
    </row>
    <row r="16" spans="2:8" ht="52.5" x14ac:dyDescent="0.4">
      <c r="B16" s="17" t="s">
        <v>559</v>
      </c>
      <c r="C16" s="38">
        <v>45156</v>
      </c>
      <c r="D16" s="19" t="s">
        <v>296</v>
      </c>
      <c r="E16" s="19" t="s">
        <v>560</v>
      </c>
      <c r="F16" s="20">
        <v>87531.199999999997</v>
      </c>
      <c r="G16" s="21" t="s">
        <v>15</v>
      </c>
      <c r="H16" s="38">
        <v>45230</v>
      </c>
    </row>
    <row r="17" spans="2:8" ht="52.5" x14ac:dyDescent="0.4">
      <c r="B17" s="17" t="s">
        <v>568</v>
      </c>
      <c r="C17" s="38">
        <v>45162</v>
      </c>
      <c r="D17" s="19" t="s">
        <v>23</v>
      </c>
      <c r="E17" s="19" t="s">
        <v>569</v>
      </c>
      <c r="F17" s="20">
        <v>129844</v>
      </c>
      <c r="G17" s="21" t="s">
        <v>15</v>
      </c>
      <c r="H17" s="38">
        <v>45230</v>
      </c>
    </row>
    <row r="18" spans="2:8" x14ac:dyDescent="0.4">
      <c r="B18" s="17" t="s">
        <v>530</v>
      </c>
      <c r="C18" s="38">
        <v>45162</v>
      </c>
      <c r="D18" s="19" t="s">
        <v>531</v>
      </c>
      <c r="E18" s="19" t="s">
        <v>532</v>
      </c>
      <c r="F18" s="20">
        <v>86000</v>
      </c>
      <c r="G18" s="21" t="s">
        <v>15</v>
      </c>
      <c r="H18" s="38">
        <v>45230</v>
      </c>
    </row>
    <row r="19" spans="2:8" ht="52.5" x14ac:dyDescent="0.4">
      <c r="B19" s="17" t="s">
        <v>540</v>
      </c>
      <c r="C19" s="38">
        <v>45163</v>
      </c>
      <c r="D19" s="19" t="s">
        <v>216</v>
      </c>
      <c r="E19" s="19" t="s">
        <v>541</v>
      </c>
      <c r="F19" s="20">
        <v>486425</v>
      </c>
      <c r="G19" s="21" t="s">
        <v>15</v>
      </c>
      <c r="H19" s="38">
        <v>45230</v>
      </c>
    </row>
    <row r="20" spans="2:8" x14ac:dyDescent="0.4">
      <c r="B20" s="17" t="s">
        <v>572</v>
      </c>
      <c r="C20" s="38">
        <v>45175</v>
      </c>
      <c r="D20" s="19" t="s">
        <v>566</v>
      </c>
      <c r="E20" s="19" t="s">
        <v>573</v>
      </c>
      <c r="F20" s="20">
        <v>36698</v>
      </c>
      <c r="G20" s="21" t="s">
        <v>15</v>
      </c>
      <c r="H20" s="38">
        <v>45230</v>
      </c>
    </row>
    <row r="21" spans="2:8" ht="52.5" x14ac:dyDescent="0.4">
      <c r="B21" s="17" t="s">
        <v>575</v>
      </c>
      <c r="C21" s="38">
        <v>45175</v>
      </c>
      <c r="D21" s="19" t="s">
        <v>393</v>
      </c>
      <c r="E21" s="19" t="s">
        <v>576</v>
      </c>
      <c r="F21" s="20">
        <v>5310</v>
      </c>
      <c r="G21" s="21" t="s">
        <v>15</v>
      </c>
      <c r="H21" s="38">
        <v>45230</v>
      </c>
    </row>
    <row r="22" spans="2:8" x14ac:dyDescent="0.4">
      <c r="B22" s="17" t="s">
        <v>577</v>
      </c>
      <c r="C22" s="38">
        <v>45184</v>
      </c>
      <c r="D22" s="19" t="s">
        <v>441</v>
      </c>
      <c r="E22" s="19" t="s">
        <v>231</v>
      </c>
      <c r="F22" s="20">
        <v>3600</v>
      </c>
      <c r="G22" s="21" t="s">
        <v>15</v>
      </c>
      <c r="H22" s="38">
        <v>45230</v>
      </c>
    </row>
    <row r="23" spans="2:8" ht="52.5" x14ac:dyDescent="0.4">
      <c r="B23" s="17" t="s">
        <v>562</v>
      </c>
      <c r="C23" s="38">
        <v>45187</v>
      </c>
      <c r="D23" s="19" t="s">
        <v>35</v>
      </c>
      <c r="E23" s="19" t="s">
        <v>563</v>
      </c>
      <c r="F23" s="20">
        <v>248025.96</v>
      </c>
      <c r="G23" s="21" t="s">
        <v>15</v>
      </c>
      <c r="H23" s="38">
        <v>45230</v>
      </c>
    </row>
    <row r="24" spans="2:8" ht="52.5" x14ac:dyDescent="0.4">
      <c r="B24" s="17" t="s">
        <v>565</v>
      </c>
      <c r="C24" s="38">
        <v>45194</v>
      </c>
      <c r="D24" s="19" t="s">
        <v>566</v>
      </c>
      <c r="E24" s="19" t="s">
        <v>567</v>
      </c>
      <c r="F24" s="20">
        <v>36993</v>
      </c>
      <c r="G24" s="21" t="s">
        <v>15</v>
      </c>
      <c r="H24" s="38">
        <v>45230</v>
      </c>
    </row>
    <row r="25" spans="2:8" x14ac:dyDescent="0.4">
      <c r="B25" s="17" t="s">
        <v>578</v>
      </c>
      <c r="C25" s="38">
        <v>45195</v>
      </c>
      <c r="D25" s="19" t="s">
        <v>579</v>
      </c>
      <c r="E25" s="19" t="s">
        <v>580</v>
      </c>
      <c r="F25" s="20">
        <v>22048.3</v>
      </c>
      <c r="G25" s="21" t="s">
        <v>15</v>
      </c>
      <c r="H25" s="38">
        <v>45230</v>
      </c>
    </row>
    <row r="26" spans="2:8" x14ac:dyDescent="0.4">
      <c r="B26" s="17" t="s">
        <v>581</v>
      </c>
      <c r="C26" s="38">
        <v>45197</v>
      </c>
      <c r="D26" s="19" t="s">
        <v>26</v>
      </c>
      <c r="E26" s="19" t="s">
        <v>574</v>
      </c>
      <c r="F26" s="20">
        <v>310860.06</v>
      </c>
      <c r="G26" s="21" t="s">
        <v>15</v>
      </c>
      <c r="H26" s="38">
        <v>45230</v>
      </c>
    </row>
    <row r="27" spans="2:8" ht="52.5" x14ac:dyDescent="0.4">
      <c r="B27" s="17" t="s">
        <v>570</v>
      </c>
      <c r="C27" s="38">
        <v>45197</v>
      </c>
      <c r="D27" s="19" t="s">
        <v>23</v>
      </c>
      <c r="E27" s="19" t="s">
        <v>571</v>
      </c>
      <c r="F27" s="20">
        <v>192006.1</v>
      </c>
      <c r="G27" s="21" t="s">
        <v>15</v>
      </c>
      <c r="H27" s="38">
        <v>45230</v>
      </c>
    </row>
    <row r="28" spans="2:8" ht="52.5" x14ac:dyDescent="0.4">
      <c r="B28" s="17" t="s">
        <v>398</v>
      </c>
      <c r="C28" s="38">
        <v>45199</v>
      </c>
      <c r="D28" s="19" t="s">
        <v>188</v>
      </c>
      <c r="E28" s="19" t="s">
        <v>561</v>
      </c>
      <c r="F28" s="20">
        <v>15000</v>
      </c>
      <c r="G28" s="21" t="s">
        <v>15</v>
      </c>
      <c r="H28" s="38">
        <v>45230</v>
      </c>
    </row>
    <row r="29" spans="2:8" ht="52.5" x14ac:dyDescent="0.4">
      <c r="B29" s="17" t="s">
        <v>366</v>
      </c>
      <c r="C29" s="38">
        <v>45199</v>
      </c>
      <c r="D29" s="19" t="s">
        <v>564</v>
      </c>
      <c r="E29" s="19" t="s">
        <v>583</v>
      </c>
      <c r="F29" s="20">
        <v>10000</v>
      </c>
      <c r="G29" s="21" t="s">
        <v>15</v>
      </c>
      <c r="H29" s="38">
        <v>45230</v>
      </c>
    </row>
    <row r="30" spans="2:8" x14ac:dyDescent="0.4">
      <c r="B30" s="17" t="s">
        <v>31</v>
      </c>
      <c r="C30" s="38">
        <v>45199</v>
      </c>
      <c r="D30" s="19" t="s">
        <v>247</v>
      </c>
      <c r="E30" s="19" t="s">
        <v>395</v>
      </c>
      <c r="F30" s="20">
        <v>2021400</v>
      </c>
      <c r="G30" s="21" t="s">
        <v>15</v>
      </c>
      <c r="H30" s="38">
        <v>45230</v>
      </c>
    </row>
    <row r="31" spans="2:8" x14ac:dyDescent="0.4">
      <c r="B31" s="26"/>
      <c r="C31" s="26"/>
      <c r="D31" s="26"/>
      <c r="E31" s="26" t="s">
        <v>39</v>
      </c>
      <c r="F31" s="24">
        <f>SUBTOTAL(109,Tabla4346789101112131415161718192021[MONTO])</f>
        <v>4381707.75</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530D-BF76-4750-AED1-5772B023DDDA}">
  <dimension ref="B1:H56"/>
  <sheetViews>
    <sheetView zoomScale="40" zoomScaleNormal="40" workbookViewId="0">
      <selection activeCell="E32" sqref="E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584</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578</v>
      </c>
      <c r="C13" s="38">
        <v>45195</v>
      </c>
      <c r="D13" s="19" t="s">
        <v>579</v>
      </c>
      <c r="E13" s="19" t="s">
        <v>580</v>
      </c>
      <c r="F13" s="20">
        <v>22048.3</v>
      </c>
      <c r="G13" s="21" t="s">
        <v>15</v>
      </c>
      <c r="H13" s="38">
        <v>45260</v>
      </c>
    </row>
    <row r="14" spans="2:8" ht="52.5" x14ac:dyDescent="0.4">
      <c r="B14" s="17" t="s">
        <v>605</v>
      </c>
      <c r="C14" s="38">
        <v>45208</v>
      </c>
      <c r="D14" s="19" t="s">
        <v>188</v>
      </c>
      <c r="E14" s="19" t="s">
        <v>606</v>
      </c>
      <c r="F14" s="20">
        <v>25000</v>
      </c>
      <c r="G14" s="21" t="s">
        <v>15</v>
      </c>
      <c r="H14" s="38">
        <v>45260</v>
      </c>
    </row>
    <row r="15" spans="2:8" ht="52.5" x14ac:dyDescent="0.4">
      <c r="B15" s="17" t="s">
        <v>596</v>
      </c>
      <c r="C15" s="38">
        <v>45209</v>
      </c>
      <c r="D15" s="19" t="s">
        <v>538</v>
      </c>
      <c r="E15" s="19" t="s">
        <v>597</v>
      </c>
      <c r="F15" s="20">
        <v>177000</v>
      </c>
      <c r="G15" s="21" t="s">
        <v>15</v>
      </c>
      <c r="H15" s="38">
        <v>45260</v>
      </c>
    </row>
    <row r="16" spans="2:8" ht="52.5" x14ac:dyDescent="0.4">
      <c r="B16" s="17" t="s">
        <v>615</v>
      </c>
      <c r="C16" s="38">
        <v>45209</v>
      </c>
      <c r="D16" s="19" t="s">
        <v>616</v>
      </c>
      <c r="E16" s="19" t="s">
        <v>617</v>
      </c>
      <c r="F16" s="20">
        <v>62700</v>
      </c>
      <c r="G16" s="21" t="s">
        <v>15</v>
      </c>
      <c r="H16" s="38">
        <v>45260</v>
      </c>
    </row>
    <row r="17" spans="2:8" x14ac:dyDescent="0.4">
      <c r="B17" s="17" t="s">
        <v>613</v>
      </c>
      <c r="C17" s="38">
        <v>45211</v>
      </c>
      <c r="D17" s="19" t="s">
        <v>594</v>
      </c>
      <c r="E17" s="19" t="s">
        <v>614</v>
      </c>
      <c r="F17" s="20">
        <v>333645</v>
      </c>
      <c r="G17" s="21" t="s">
        <v>15</v>
      </c>
      <c r="H17" s="38">
        <v>45260</v>
      </c>
    </row>
    <row r="18" spans="2:8" ht="52.5" x14ac:dyDescent="0.4">
      <c r="B18" s="17" t="s">
        <v>607</v>
      </c>
      <c r="C18" s="38">
        <v>45217</v>
      </c>
      <c r="D18" s="19" t="s">
        <v>608</v>
      </c>
      <c r="E18" s="19" t="s">
        <v>609</v>
      </c>
      <c r="F18" s="20">
        <v>32668.82</v>
      </c>
      <c r="G18" s="21" t="s">
        <v>15</v>
      </c>
      <c r="H18" s="38">
        <v>45260</v>
      </c>
    </row>
    <row r="19" spans="2:8" ht="52.5" x14ac:dyDescent="0.4">
      <c r="B19" s="17" t="s">
        <v>588</v>
      </c>
      <c r="C19" s="38">
        <v>45218</v>
      </c>
      <c r="D19" s="19" t="s">
        <v>35</v>
      </c>
      <c r="E19" s="19" t="s">
        <v>589</v>
      </c>
      <c r="F19" s="20">
        <v>287060</v>
      </c>
      <c r="G19" s="21" t="s">
        <v>15</v>
      </c>
      <c r="H19" s="38">
        <v>45260</v>
      </c>
    </row>
    <row r="20" spans="2:8" ht="52.5" x14ac:dyDescent="0.4">
      <c r="B20" s="17" t="s">
        <v>602</v>
      </c>
      <c r="C20" s="38">
        <v>45218</v>
      </c>
      <c r="D20" s="19" t="s">
        <v>107</v>
      </c>
      <c r="E20" s="19" t="s">
        <v>603</v>
      </c>
      <c r="F20" s="20">
        <v>529760</v>
      </c>
      <c r="G20" s="21" t="s">
        <v>15</v>
      </c>
      <c r="H20" s="38">
        <v>45260</v>
      </c>
    </row>
    <row r="21" spans="2:8" ht="52.5" x14ac:dyDescent="0.4">
      <c r="B21" s="17" t="s">
        <v>593</v>
      </c>
      <c r="C21" s="38">
        <v>45223</v>
      </c>
      <c r="D21" s="19" t="s">
        <v>594</v>
      </c>
      <c r="E21" s="19" t="s">
        <v>595</v>
      </c>
      <c r="F21" s="20">
        <v>101775</v>
      </c>
      <c r="G21" s="21" t="s">
        <v>15</v>
      </c>
      <c r="H21" s="38">
        <v>45260</v>
      </c>
    </row>
    <row r="22" spans="2:8" x14ac:dyDescent="0.4">
      <c r="B22" s="17" t="s">
        <v>590</v>
      </c>
      <c r="C22" s="38">
        <v>45224</v>
      </c>
      <c r="D22" s="19" t="s">
        <v>591</v>
      </c>
      <c r="E22" s="19" t="s">
        <v>592</v>
      </c>
      <c r="F22" s="20">
        <v>72442.22</v>
      </c>
      <c r="G22" s="21" t="s">
        <v>15</v>
      </c>
      <c r="H22" s="38">
        <v>45260</v>
      </c>
    </row>
    <row r="23" spans="2:8" x14ac:dyDescent="0.4">
      <c r="B23" s="17" t="s">
        <v>598</v>
      </c>
      <c r="C23" s="38">
        <v>45226</v>
      </c>
      <c r="D23" s="19" t="s">
        <v>26</v>
      </c>
      <c r="E23" s="19" t="s">
        <v>599</v>
      </c>
      <c r="F23" s="20">
        <v>287025.83</v>
      </c>
      <c r="G23" s="21" t="s">
        <v>15</v>
      </c>
      <c r="H23" s="38">
        <v>45260</v>
      </c>
    </row>
    <row r="24" spans="2:8" ht="52.5" x14ac:dyDescent="0.4">
      <c r="B24" s="17" t="s">
        <v>600</v>
      </c>
      <c r="C24" s="38">
        <v>45227</v>
      </c>
      <c r="D24" s="19" t="s">
        <v>23</v>
      </c>
      <c r="E24" s="19" t="s">
        <v>601</v>
      </c>
      <c r="F24" s="20">
        <v>192006.1</v>
      </c>
      <c r="G24" s="21" t="s">
        <v>15</v>
      </c>
      <c r="H24" s="38">
        <v>45260</v>
      </c>
    </row>
    <row r="25" spans="2:8" ht="52.5" x14ac:dyDescent="0.4">
      <c r="B25" s="17" t="s">
        <v>585</v>
      </c>
      <c r="C25" s="38">
        <v>45230</v>
      </c>
      <c r="D25" s="19" t="s">
        <v>586</v>
      </c>
      <c r="E25" s="19" t="s">
        <v>587</v>
      </c>
      <c r="F25" s="20">
        <v>12036</v>
      </c>
      <c r="G25" s="21" t="s">
        <v>15</v>
      </c>
      <c r="H25" s="38">
        <v>45260</v>
      </c>
    </row>
    <row r="26" spans="2:8" ht="52.5" x14ac:dyDescent="0.4">
      <c r="B26" s="17" t="s">
        <v>366</v>
      </c>
      <c r="C26" s="38">
        <v>45230</v>
      </c>
      <c r="D26" s="19" t="s">
        <v>564</v>
      </c>
      <c r="E26" s="19" t="s">
        <v>604</v>
      </c>
      <c r="F26" s="20">
        <v>10000</v>
      </c>
      <c r="G26" s="21" t="s">
        <v>15</v>
      </c>
      <c r="H26" s="38">
        <v>45260</v>
      </c>
    </row>
    <row r="27" spans="2:8" x14ac:dyDescent="0.4">
      <c r="B27" s="17" t="s">
        <v>31</v>
      </c>
      <c r="C27" s="38">
        <v>45230</v>
      </c>
      <c r="D27" s="19" t="s">
        <v>247</v>
      </c>
      <c r="E27" s="19" t="s">
        <v>395</v>
      </c>
      <c r="F27" s="20">
        <v>1327450</v>
      </c>
      <c r="G27" s="21" t="s">
        <v>15</v>
      </c>
      <c r="H27" s="38">
        <v>45260</v>
      </c>
    </row>
    <row r="28" spans="2:8" x14ac:dyDescent="0.4">
      <c r="B28" s="17" t="s">
        <v>610</v>
      </c>
      <c r="C28" s="38">
        <v>45230</v>
      </c>
      <c r="D28" s="19" t="s">
        <v>611</v>
      </c>
      <c r="E28" s="19" t="s">
        <v>612</v>
      </c>
      <c r="F28" s="20">
        <v>61950</v>
      </c>
      <c r="G28" s="21" t="s">
        <v>15</v>
      </c>
      <c r="H28" s="38">
        <v>45260</v>
      </c>
    </row>
    <row r="29" spans="2:8" x14ac:dyDescent="0.4">
      <c r="B29" s="26"/>
      <c r="C29" s="26"/>
      <c r="D29" s="26"/>
      <c r="E29" s="26" t="s">
        <v>39</v>
      </c>
      <c r="F29" s="24">
        <f>SUBTOTAL(109,Tabla434678910111213141516171819202123[MONTO])</f>
        <v>3534567.27</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5B2-C7B8-4B4A-AF22-BAD60FCCD3C8}">
  <dimension ref="B1:H61"/>
  <sheetViews>
    <sheetView zoomScale="40" zoomScaleNormal="40" workbookViewId="0">
      <selection activeCell="E30" sqref="E3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654</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657</v>
      </c>
      <c r="C13" s="38">
        <v>45210</v>
      </c>
      <c r="D13" s="19" t="s">
        <v>658</v>
      </c>
      <c r="E13" s="19" t="s">
        <v>659</v>
      </c>
      <c r="F13" s="20">
        <v>250284.96</v>
      </c>
      <c r="G13" s="21" t="s">
        <v>15</v>
      </c>
      <c r="H13" s="38">
        <v>45291</v>
      </c>
    </row>
    <row r="14" spans="2:8" x14ac:dyDescent="0.4">
      <c r="B14" s="17" t="s">
        <v>650</v>
      </c>
      <c r="C14" s="38">
        <v>45237</v>
      </c>
      <c r="D14" s="19" t="s">
        <v>651</v>
      </c>
      <c r="E14" s="19" t="s">
        <v>652</v>
      </c>
      <c r="F14" s="20">
        <v>940047</v>
      </c>
      <c r="G14" s="21" t="s">
        <v>15</v>
      </c>
      <c r="H14" s="38">
        <v>45291</v>
      </c>
    </row>
    <row r="15" spans="2:8" ht="52.5" x14ac:dyDescent="0.4">
      <c r="B15" s="17" t="s">
        <v>638</v>
      </c>
      <c r="C15" s="38">
        <v>45239</v>
      </c>
      <c r="D15" s="19" t="s">
        <v>188</v>
      </c>
      <c r="E15" s="19" t="s">
        <v>639</v>
      </c>
      <c r="F15" s="20">
        <v>25000</v>
      </c>
      <c r="G15" s="21" t="s">
        <v>15</v>
      </c>
      <c r="H15" s="38">
        <v>45291</v>
      </c>
    </row>
    <row r="16" spans="2:8" ht="52.5" x14ac:dyDescent="0.4">
      <c r="B16" s="17" t="s">
        <v>644</v>
      </c>
      <c r="C16" s="38">
        <v>45246</v>
      </c>
      <c r="D16" s="19" t="s">
        <v>134</v>
      </c>
      <c r="E16" s="19" t="s">
        <v>645</v>
      </c>
      <c r="F16" s="20">
        <v>87551.7</v>
      </c>
      <c r="G16" s="21" t="s">
        <v>15</v>
      </c>
      <c r="H16" s="38">
        <v>45291</v>
      </c>
    </row>
    <row r="17" spans="2:8" ht="52.5" x14ac:dyDescent="0.4">
      <c r="B17" s="17" t="s">
        <v>636</v>
      </c>
      <c r="C17" s="38">
        <v>45250</v>
      </c>
      <c r="D17" s="19" t="s">
        <v>35</v>
      </c>
      <c r="E17" s="19" t="s">
        <v>637</v>
      </c>
      <c r="F17" s="20">
        <v>278155.93</v>
      </c>
      <c r="G17" s="21" t="s">
        <v>15</v>
      </c>
      <c r="H17" s="38">
        <v>45291</v>
      </c>
    </row>
    <row r="18" spans="2:8" ht="52.5" x14ac:dyDescent="0.4">
      <c r="B18" s="17" t="s">
        <v>502</v>
      </c>
      <c r="C18" s="38">
        <v>45253</v>
      </c>
      <c r="D18" s="19" t="s">
        <v>414</v>
      </c>
      <c r="E18" s="19" t="s">
        <v>618</v>
      </c>
      <c r="F18" s="20">
        <v>114998.08</v>
      </c>
      <c r="G18" s="21" t="s">
        <v>15</v>
      </c>
      <c r="H18" s="38">
        <v>45291</v>
      </c>
    </row>
    <row r="19" spans="2:8" x14ac:dyDescent="0.4">
      <c r="B19" s="17" t="s">
        <v>624</v>
      </c>
      <c r="C19" s="38">
        <v>45253</v>
      </c>
      <c r="D19" s="19" t="s">
        <v>243</v>
      </c>
      <c r="E19" s="19" t="s">
        <v>625</v>
      </c>
      <c r="F19" s="20">
        <v>12962.3</v>
      </c>
      <c r="G19" s="21" t="s">
        <v>15</v>
      </c>
      <c r="H19" s="38">
        <v>45291</v>
      </c>
    </row>
    <row r="20" spans="2:8" x14ac:dyDescent="0.4">
      <c r="B20" s="17" t="s">
        <v>646</v>
      </c>
      <c r="C20" s="38">
        <v>45253</v>
      </c>
      <c r="D20" s="19" t="s">
        <v>444</v>
      </c>
      <c r="E20" s="19" t="s">
        <v>647</v>
      </c>
      <c r="F20" s="20">
        <v>217887</v>
      </c>
      <c r="G20" s="21" t="s">
        <v>15</v>
      </c>
      <c r="H20" s="38">
        <v>45291</v>
      </c>
    </row>
    <row r="21" spans="2:8" ht="52.5" x14ac:dyDescent="0.4">
      <c r="B21" s="17" t="s">
        <v>642</v>
      </c>
      <c r="C21" s="38">
        <v>45254</v>
      </c>
      <c r="D21" s="19" t="s">
        <v>23</v>
      </c>
      <c r="E21" s="19" t="s">
        <v>643</v>
      </c>
      <c r="F21" s="20">
        <v>129919</v>
      </c>
      <c r="G21" s="21" t="s">
        <v>15</v>
      </c>
      <c r="H21" s="38">
        <v>45291</v>
      </c>
    </row>
    <row r="22" spans="2:8" ht="52.5" x14ac:dyDescent="0.4">
      <c r="B22" s="17" t="s">
        <v>634</v>
      </c>
      <c r="C22" s="38">
        <v>45254</v>
      </c>
      <c r="D22" s="19" t="s">
        <v>528</v>
      </c>
      <c r="E22" s="19" t="s">
        <v>635</v>
      </c>
      <c r="F22" s="20">
        <v>50525</v>
      </c>
      <c r="G22" s="21" t="s">
        <v>15</v>
      </c>
      <c r="H22" s="38">
        <v>45291</v>
      </c>
    </row>
    <row r="23" spans="2:8" x14ac:dyDescent="0.4">
      <c r="B23" s="17" t="s">
        <v>619</v>
      </c>
      <c r="C23" s="38">
        <v>45257</v>
      </c>
      <c r="D23" s="19" t="s">
        <v>620</v>
      </c>
      <c r="E23" s="19" t="s">
        <v>621</v>
      </c>
      <c r="F23" s="20">
        <v>129793.3</v>
      </c>
      <c r="G23" s="21" t="s">
        <v>15</v>
      </c>
      <c r="H23" s="38">
        <v>45291</v>
      </c>
    </row>
    <row r="24" spans="2:8" x14ac:dyDescent="0.4">
      <c r="B24" s="17" t="s">
        <v>628</v>
      </c>
      <c r="C24" s="38">
        <v>45257</v>
      </c>
      <c r="D24" s="19" t="s">
        <v>629</v>
      </c>
      <c r="E24" s="19" t="s">
        <v>631</v>
      </c>
      <c r="F24" s="20">
        <v>59057.42</v>
      </c>
      <c r="G24" s="21" t="s">
        <v>15</v>
      </c>
      <c r="H24" s="38">
        <v>45291</v>
      </c>
    </row>
    <row r="25" spans="2:8" ht="52.5" x14ac:dyDescent="0.4">
      <c r="B25" s="17" t="s">
        <v>630</v>
      </c>
      <c r="C25" s="38">
        <v>45257</v>
      </c>
      <c r="D25" s="19" t="s">
        <v>632</v>
      </c>
      <c r="E25" s="19" t="s">
        <v>633</v>
      </c>
      <c r="F25" s="20">
        <v>20060</v>
      </c>
      <c r="G25" s="21" t="s">
        <v>15</v>
      </c>
      <c r="H25" s="38">
        <v>45291</v>
      </c>
    </row>
    <row r="26" spans="2:8" x14ac:dyDescent="0.4">
      <c r="B26" s="17" t="s">
        <v>655</v>
      </c>
      <c r="C26" s="38">
        <v>45258</v>
      </c>
      <c r="D26" s="19" t="s">
        <v>26</v>
      </c>
      <c r="E26" s="19" t="s">
        <v>661</v>
      </c>
      <c r="F26" s="20">
        <v>286815.90999999997</v>
      </c>
      <c r="G26" s="21" t="s">
        <v>15</v>
      </c>
      <c r="H26" s="38">
        <v>45291</v>
      </c>
    </row>
    <row r="27" spans="2:8" ht="52.5" x14ac:dyDescent="0.4">
      <c r="B27" s="17" t="s">
        <v>640</v>
      </c>
      <c r="C27" s="38">
        <v>45258</v>
      </c>
      <c r="D27" s="19" t="s">
        <v>23</v>
      </c>
      <c r="E27" s="19" t="s">
        <v>641</v>
      </c>
      <c r="F27" s="20">
        <v>192006.1</v>
      </c>
      <c r="G27" s="21" t="s">
        <v>15</v>
      </c>
      <c r="H27" s="38">
        <v>45291</v>
      </c>
    </row>
    <row r="28" spans="2:8" x14ac:dyDescent="0.4">
      <c r="B28" s="17" t="s">
        <v>56</v>
      </c>
      <c r="C28" s="38">
        <v>45258</v>
      </c>
      <c r="D28" s="19" t="s">
        <v>622</v>
      </c>
      <c r="E28" s="19" t="s">
        <v>623</v>
      </c>
      <c r="F28" s="20">
        <v>53100</v>
      </c>
      <c r="G28" s="21" t="s">
        <v>15</v>
      </c>
      <c r="H28" s="38">
        <v>45291</v>
      </c>
    </row>
    <row r="29" spans="2:8" x14ac:dyDescent="0.4">
      <c r="B29" s="17" t="s">
        <v>422</v>
      </c>
      <c r="C29" s="38">
        <v>45258</v>
      </c>
      <c r="D29" s="19" t="s">
        <v>648</v>
      </c>
      <c r="E29" s="19" t="s">
        <v>649</v>
      </c>
      <c r="F29" s="20">
        <v>41015</v>
      </c>
      <c r="G29" s="21" t="s">
        <v>15</v>
      </c>
      <c r="H29" s="38">
        <v>45291</v>
      </c>
    </row>
    <row r="30" spans="2:8" ht="52.5" x14ac:dyDescent="0.4">
      <c r="B30" s="17" t="s">
        <v>653</v>
      </c>
      <c r="C30" s="38">
        <v>45258</v>
      </c>
      <c r="D30" s="19" t="s">
        <v>70</v>
      </c>
      <c r="E30" s="19" t="s">
        <v>660</v>
      </c>
      <c r="F30" s="20">
        <v>101598</v>
      </c>
      <c r="G30" s="21" t="s">
        <v>15</v>
      </c>
      <c r="H30" s="38">
        <v>45291</v>
      </c>
    </row>
    <row r="31" spans="2:8" ht="52.5" x14ac:dyDescent="0.4">
      <c r="B31" s="17" t="s">
        <v>366</v>
      </c>
      <c r="C31" s="38">
        <v>45260</v>
      </c>
      <c r="D31" s="19" t="s">
        <v>564</v>
      </c>
      <c r="E31" s="19" t="s">
        <v>656</v>
      </c>
      <c r="F31" s="20">
        <v>10000</v>
      </c>
      <c r="G31" s="21" t="s">
        <v>15</v>
      </c>
      <c r="H31" s="38">
        <v>45291</v>
      </c>
    </row>
    <row r="32" spans="2:8" x14ac:dyDescent="0.4">
      <c r="B32" s="17" t="s">
        <v>31</v>
      </c>
      <c r="C32" s="38">
        <v>45260</v>
      </c>
      <c r="D32" s="19" t="s">
        <v>247</v>
      </c>
      <c r="E32" s="19" t="s">
        <v>395</v>
      </c>
      <c r="F32" s="20">
        <v>999960</v>
      </c>
      <c r="G32" s="21" t="s">
        <v>15</v>
      </c>
      <c r="H32" s="38">
        <v>45291</v>
      </c>
    </row>
    <row r="33" spans="2:8" x14ac:dyDescent="0.4">
      <c r="B33" s="17" t="s">
        <v>626</v>
      </c>
      <c r="C33" s="38">
        <v>45260</v>
      </c>
      <c r="D33" s="19" t="s">
        <v>325</v>
      </c>
      <c r="E33" s="19" t="s">
        <v>627</v>
      </c>
      <c r="F33" s="20">
        <v>119858.26</v>
      </c>
      <c r="G33" s="21" t="s">
        <v>15</v>
      </c>
      <c r="H33" s="38">
        <v>45291</v>
      </c>
    </row>
    <row r="34" spans="2:8" x14ac:dyDescent="0.4">
      <c r="B34" s="26"/>
      <c r="C34" s="26"/>
      <c r="D34" s="26"/>
      <c r="E34" s="26" t="s">
        <v>39</v>
      </c>
      <c r="F34" s="24">
        <f>SUBTOTAL(109,Tabla43467891011121314151617181920212324[MONTO])</f>
        <v>4120594.9599999995</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0F764-60F8-4510-84BD-E46ADBB69D37}">
  <dimension ref="B1:H41"/>
  <sheetViews>
    <sheetView zoomScale="40" zoomScaleNormal="40" workbookViewId="0">
      <selection activeCell="D25" sqref="D2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662</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31</v>
      </c>
      <c r="C13" s="38">
        <v>45291</v>
      </c>
      <c r="D13" s="19" t="s">
        <v>247</v>
      </c>
      <c r="E13" s="19" t="s">
        <v>395</v>
      </c>
      <c r="F13" s="20">
        <v>1546620</v>
      </c>
      <c r="G13" s="21" t="s">
        <v>663</v>
      </c>
      <c r="H13" s="38">
        <v>45322</v>
      </c>
    </row>
    <row r="14" spans="2:8" x14ac:dyDescent="0.4">
      <c r="B14" s="26"/>
      <c r="C14" s="26"/>
      <c r="D14" s="26"/>
      <c r="E14" s="26" t="s">
        <v>39</v>
      </c>
      <c r="F14" s="24">
        <f>SUBTOTAL(109,Tabla4346789101112131415161718192021232425[MONTO])</f>
        <v>1546620</v>
      </c>
      <c r="G14" s="25"/>
      <c r="H14" s="26"/>
    </row>
    <row r="15" spans="2:8" x14ac:dyDescent="0.4">
      <c r="B15" s="29" t="s">
        <v>40</v>
      </c>
      <c r="C15" s="29"/>
      <c r="D15" s="29"/>
      <c r="E15" s="29"/>
      <c r="G15" s="35"/>
      <c r="H15" s="29"/>
    </row>
    <row r="16" spans="2:8" x14ac:dyDescent="0.4">
      <c r="B16" s="29"/>
      <c r="C16" s="29"/>
      <c r="D16" s="29"/>
      <c r="E16" s="29"/>
      <c r="G16" s="35"/>
      <c r="H16" s="29"/>
    </row>
    <row r="17" spans="2:8" x14ac:dyDescent="0.4">
      <c r="B17" s="28" t="s">
        <v>41</v>
      </c>
      <c r="C17" s="29"/>
      <c r="D17" s="29"/>
      <c r="E17" s="28" t="s">
        <v>42</v>
      </c>
      <c r="G17" s="28" t="s">
        <v>43</v>
      </c>
      <c r="H17" s="29"/>
    </row>
    <row r="18" spans="2:8" x14ac:dyDescent="0.4">
      <c r="B18" s="29"/>
      <c r="C18" s="29"/>
      <c r="D18" s="29"/>
      <c r="E18" s="29"/>
      <c r="G18" s="35"/>
      <c r="H18" s="29"/>
    </row>
    <row r="19" spans="2:8" x14ac:dyDescent="0.4">
      <c r="B19" s="29"/>
      <c r="C19" s="29"/>
      <c r="D19" s="29"/>
      <c r="E19" s="29"/>
      <c r="G19" s="35"/>
      <c r="H19" s="29"/>
    </row>
    <row r="20" spans="2:8" x14ac:dyDescent="0.4">
      <c r="B20" s="36" t="s">
        <v>44</v>
      </c>
      <c r="E20" s="30" t="s">
        <v>45</v>
      </c>
      <c r="G20" s="30" t="s">
        <v>46</v>
      </c>
    </row>
    <row r="21" spans="2:8" x14ac:dyDescent="0.4">
      <c r="B21" s="36" t="s">
        <v>47</v>
      </c>
      <c r="E21" s="30" t="s">
        <v>48</v>
      </c>
      <c r="G21" s="30" t="s">
        <v>49</v>
      </c>
    </row>
    <row r="22" spans="2:8" x14ac:dyDescent="0.4">
      <c r="B22" s="28" t="s">
        <v>50</v>
      </c>
      <c r="E22" s="30" t="s">
        <v>51</v>
      </c>
      <c r="F22" s="37"/>
      <c r="G22" s="30" t="s">
        <v>52</v>
      </c>
    </row>
    <row r="24" spans="2:8" x14ac:dyDescent="0.4">
      <c r="E24" s="37"/>
    </row>
    <row r="25" spans="2:8" x14ac:dyDescent="0.4">
      <c r="E25" s="37"/>
    </row>
    <row r="26" spans="2:8" x14ac:dyDescent="0.4">
      <c r="E26" s="37"/>
    </row>
    <row r="28" spans="2:8" x14ac:dyDescent="0.4">
      <c r="B28" s="29"/>
    </row>
    <row r="41" spans="5:5" x14ac:dyDescent="0.4">
      <c r="E4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67A4F-3F38-4668-B717-BCEA8CDD893E}">
  <dimension ref="B1:H47"/>
  <sheetViews>
    <sheetView zoomScale="40" zoomScaleNormal="40" workbookViewId="0">
      <selection activeCell="B15" sqref="B1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664</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667</v>
      </c>
      <c r="C13" s="38">
        <v>45310</v>
      </c>
      <c r="D13" s="19" t="s">
        <v>35</v>
      </c>
      <c r="E13" s="19" t="s">
        <v>665</v>
      </c>
      <c r="F13" s="20">
        <v>217502.25</v>
      </c>
      <c r="G13" s="21" t="s">
        <v>666</v>
      </c>
      <c r="H13" s="38">
        <v>45351</v>
      </c>
    </row>
    <row r="14" spans="2:8" x14ac:dyDescent="0.4">
      <c r="B14" s="17" t="s">
        <v>674</v>
      </c>
      <c r="C14" s="38">
        <v>45317</v>
      </c>
      <c r="D14" s="19" t="s">
        <v>134</v>
      </c>
      <c r="E14" s="19" t="s">
        <v>675</v>
      </c>
      <c r="F14" s="20">
        <v>111407.1</v>
      </c>
      <c r="G14" s="21" t="s">
        <v>666</v>
      </c>
      <c r="H14" s="38">
        <v>45351</v>
      </c>
    </row>
    <row r="15" spans="2:8" x14ac:dyDescent="0.4">
      <c r="B15" s="17" t="s">
        <v>668</v>
      </c>
      <c r="C15" s="38">
        <v>45318</v>
      </c>
      <c r="D15" s="19" t="s">
        <v>26</v>
      </c>
      <c r="E15" s="19" t="s">
        <v>669</v>
      </c>
      <c r="F15" s="20">
        <v>298623.25</v>
      </c>
      <c r="G15" s="21" t="s">
        <v>666</v>
      </c>
      <c r="H15" s="38">
        <v>45351</v>
      </c>
    </row>
    <row r="16" spans="2:8" ht="52.5" x14ac:dyDescent="0.4">
      <c r="B16" s="17" t="s">
        <v>31</v>
      </c>
      <c r="C16" s="38">
        <v>45322</v>
      </c>
      <c r="D16" s="19" t="s">
        <v>670</v>
      </c>
      <c r="E16" s="19" t="s">
        <v>671</v>
      </c>
      <c r="F16" s="20">
        <v>25000</v>
      </c>
      <c r="G16" s="21" t="s">
        <v>666</v>
      </c>
      <c r="H16" s="38">
        <v>45351</v>
      </c>
    </row>
    <row r="17" spans="2:8" ht="52.5" x14ac:dyDescent="0.4">
      <c r="B17" s="17" t="s">
        <v>31</v>
      </c>
      <c r="C17" s="38">
        <v>45322</v>
      </c>
      <c r="D17" s="19" t="s">
        <v>672</v>
      </c>
      <c r="E17" s="19" t="s">
        <v>671</v>
      </c>
      <c r="F17" s="20">
        <v>10000</v>
      </c>
      <c r="G17" s="21" t="s">
        <v>666</v>
      </c>
      <c r="H17" s="38">
        <v>45351</v>
      </c>
    </row>
    <row r="18" spans="2:8" x14ac:dyDescent="0.4">
      <c r="B18" s="17" t="s">
        <v>31</v>
      </c>
      <c r="C18" s="38">
        <v>45322</v>
      </c>
      <c r="D18" s="19" t="s">
        <v>247</v>
      </c>
      <c r="E18" s="19" t="s">
        <v>673</v>
      </c>
      <c r="F18" s="20">
        <v>1305020</v>
      </c>
      <c r="G18" s="21" t="s">
        <v>663</v>
      </c>
      <c r="H18" s="38">
        <v>45351</v>
      </c>
    </row>
    <row r="19" spans="2:8" x14ac:dyDescent="0.4">
      <c r="B19" s="17" t="s">
        <v>676</v>
      </c>
      <c r="C19" s="38">
        <v>45322</v>
      </c>
      <c r="D19" s="19" t="s">
        <v>677</v>
      </c>
      <c r="E19" s="19" t="s">
        <v>678</v>
      </c>
      <c r="F19" s="20">
        <v>5310</v>
      </c>
      <c r="G19" s="21" t="s">
        <v>666</v>
      </c>
      <c r="H19" s="38">
        <v>45351</v>
      </c>
    </row>
    <row r="20" spans="2:8" x14ac:dyDescent="0.4">
      <c r="B20" s="26"/>
      <c r="C20" s="26"/>
      <c r="D20" s="26"/>
      <c r="E20" s="26" t="s">
        <v>39</v>
      </c>
      <c r="F20" s="24">
        <f>SUBTOTAL(109,Tabla434678910111213141516171819202123242526[MONTO])</f>
        <v>1972862.6</v>
      </c>
      <c r="G20" s="25"/>
      <c r="H20" s="26"/>
    </row>
    <row r="21" spans="2:8" x14ac:dyDescent="0.4">
      <c r="B21" s="29" t="s">
        <v>40</v>
      </c>
      <c r="C21" s="29"/>
      <c r="D21" s="29"/>
      <c r="E21" s="29"/>
      <c r="G21" s="35"/>
      <c r="H21" s="29"/>
    </row>
    <row r="22" spans="2:8" x14ac:dyDescent="0.4">
      <c r="B22" s="29"/>
      <c r="C22" s="29"/>
      <c r="D22" s="29"/>
      <c r="E22" s="29"/>
      <c r="G22" s="35"/>
      <c r="H22" s="29"/>
    </row>
    <row r="23" spans="2:8" x14ac:dyDescent="0.4">
      <c r="B23" s="28" t="s">
        <v>41</v>
      </c>
      <c r="C23" s="29"/>
      <c r="D23" s="29"/>
      <c r="E23" s="28" t="s">
        <v>42</v>
      </c>
      <c r="G23" s="28" t="s">
        <v>43</v>
      </c>
      <c r="H23" s="29"/>
    </row>
    <row r="24" spans="2:8" x14ac:dyDescent="0.4">
      <c r="B24" s="29"/>
      <c r="C24" s="29"/>
      <c r="D24" s="29"/>
      <c r="E24" s="29"/>
      <c r="G24" s="35"/>
      <c r="H24" s="29"/>
    </row>
    <row r="25" spans="2:8" x14ac:dyDescent="0.4">
      <c r="B25" s="29"/>
      <c r="C25" s="29"/>
      <c r="D25" s="29"/>
      <c r="E25" s="29"/>
      <c r="G25" s="35"/>
      <c r="H25" s="29"/>
    </row>
    <row r="26" spans="2:8" x14ac:dyDescent="0.4">
      <c r="B26" s="36" t="s">
        <v>44</v>
      </c>
      <c r="E26" s="30" t="s">
        <v>45</v>
      </c>
      <c r="G26" s="30" t="s">
        <v>46</v>
      </c>
    </row>
    <row r="27" spans="2:8" x14ac:dyDescent="0.4">
      <c r="B27" s="36" t="s">
        <v>47</v>
      </c>
      <c r="E27" s="30" t="s">
        <v>48</v>
      </c>
      <c r="G27" s="30" t="s">
        <v>49</v>
      </c>
    </row>
    <row r="28" spans="2:8" x14ac:dyDescent="0.4">
      <c r="B28" s="28" t="s">
        <v>50</v>
      </c>
      <c r="E28" s="30" t="s">
        <v>51</v>
      </c>
      <c r="F28" s="37"/>
      <c r="G28" s="30" t="s">
        <v>52</v>
      </c>
    </row>
    <row r="30" spans="2:8" x14ac:dyDescent="0.4">
      <c r="E30" s="37"/>
    </row>
    <row r="31" spans="2:8" x14ac:dyDescent="0.4">
      <c r="E31" s="37"/>
    </row>
    <row r="32" spans="2:8" x14ac:dyDescent="0.4">
      <c r="E32" s="37"/>
    </row>
    <row r="34" spans="2:5" x14ac:dyDescent="0.4">
      <c r="B34" s="29"/>
    </row>
    <row r="47" spans="2:5" x14ac:dyDescent="0.4">
      <c r="E47"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legacyDrawing r:id="rId3"/>
  <tableParts count="1">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A0D58-6103-4843-9C0D-B1D8DDDE81A8}">
  <dimension ref="B1:H50"/>
  <sheetViews>
    <sheetView zoomScale="50" zoomScaleNormal="50" workbookViewId="0">
      <selection activeCell="B16" sqref="B16:H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704</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679</v>
      </c>
      <c r="C13" s="38">
        <v>45348</v>
      </c>
      <c r="D13" s="19" t="s">
        <v>680</v>
      </c>
      <c r="E13" s="19" t="s">
        <v>681</v>
      </c>
      <c r="F13" s="20">
        <v>36883.519999999997</v>
      </c>
      <c r="G13" s="21" t="s">
        <v>666</v>
      </c>
      <c r="H13" s="38">
        <v>45382</v>
      </c>
    </row>
    <row r="14" spans="2:8" x14ac:dyDescent="0.4">
      <c r="B14" s="17" t="s">
        <v>682</v>
      </c>
      <c r="C14" s="38">
        <v>45350</v>
      </c>
      <c r="D14" s="19" t="s">
        <v>683</v>
      </c>
      <c r="E14" s="19" t="s">
        <v>684</v>
      </c>
      <c r="F14" s="20">
        <v>31270</v>
      </c>
      <c r="G14" s="21" t="s">
        <v>666</v>
      </c>
      <c r="H14" s="38">
        <v>45382</v>
      </c>
    </row>
    <row r="15" spans="2:8" x14ac:dyDescent="0.4">
      <c r="B15" s="17" t="s">
        <v>685</v>
      </c>
      <c r="C15" s="38">
        <v>45350</v>
      </c>
      <c r="D15" s="19" t="s">
        <v>683</v>
      </c>
      <c r="E15" s="19" t="s">
        <v>684</v>
      </c>
      <c r="F15" s="20">
        <v>4720</v>
      </c>
      <c r="G15" s="21" t="s">
        <v>666</v>
      </c>
      <c r="H15" s="38">
        <v>45382</v>
      </c>
    </row>
    <row r="16" spans="2:8" ht="52.5" x14ac:dyDescent="0.4">
      <c r="B16" s="17" t="s">
        <v>702</v>
      </c>
      <c r="C16" s="38">
        <v>45350</v>
      </c>
      <c r="D16" s="19" t="s">
        <v>686</v>
      </c>
      <c r="E16" s="19" t="s">
        <v>705</v>
      </c>
      <c r="F16" s="20">
        <v>2527.1999999999998</v>
      </c>
      <c r="G16" s="21" t="s">
        <v>666</v>
      </c>
      <c r="H16" s="38">
        <v>45382</v>
      </c>
    </row>
    <row r="17" spans="2:8" x14ac:dyDescent="0.4">
      <c r="B17" s="17" t="s">
        <v>703</v>
      </c>
      <c r="C17" s="38">
        <v>45350</v>
      </c>
      <c r="D17" s="19" t="s">
        <v>687</v>
      </c>
      <c r="E17" s="19" t="s">
        <v>701</v>
      </c>
      <c r="F17" s="20">
        <v>280772.52</v>
      </c>
      <c r="G17" s="21" t="s">
        <v>666</v>
      </c>
      <c r="H17" s="38">
        <v>45382</v>
      </c>
    </row>
    <row r="18" spans="2:8" x14ac:dyDescent="0.4">
      <c r="B18" s="17" t="s">
        <v>688</v>
      </c>
      <c r="C18" s="38">
        <v>45341</v>
      </c>
      <c r="D18" s="19" t="s">
        <v>689</v>
      </c>
      <c r="E18" s="19" t="s">
        <v>690</v>
      </c>
      <c r="F18" s="20">
        <v>699150</v>
      </c>
      <c r="G18" s="21" t="s">
        <v>666</v>
      </c>
      <c r="H18" s="38">
        <v>45382</v>
      </c>
    </row>
    <row r="19" spans="2:8" ht="52.5" x14ac:dyDescent="0.4">
      <c r="B19" s="17" t="s">
        <v>691</v>
      </c>
      <c r="C19" s="38">
        <v>45327</v>
      </c>
      <c r="D19" s="19" t="s">
        <v>692</v>
      </c>
      <c r="E19" s="19" t="s">
        <v>698</v>
      </c>
      <c r="F19" s="20">
        <v>5310</v>
      </c>
      <c r="G19" s="21" t="s">
        <v>666</v>
      </c>
      <c r="H19" s="38">
        <v>45382</v>
      </c>
    </row>
    <row r="20" spans="2:8" x14ac:dyDescent="0.4">
      <c r="B20" s="17" t="s">
        <v>693</v>
      </c>
      <c r="C20" s="38">
        <v>45336</v>
      </c>
      <c r="D20" s="19" t="s">
        <v>694</v>
      </c>
      <c r="E20" s="19" t="s">
        <v>699</v>
      </c>
      <c r="F20" s="20">
        <v>39608</v>
      </c>
      <c r="G20" s="21" t="s">
        <v>666</v>
      </c>
      <c r="H20" s="38">
        <v>45382</v>
      </c>
    </row>
    <row r="21" spans="2:8" x14ac:dyDescent="0.4">
      <c r="B21" s="17" t="s">
        <v>695</v>
      </c>
      <c r="C21" s="38">
        <v>45336</v>
      </c>
      <c r="D21" s="19" t="s">
        <v>694</v>
      </c>
      <c r="E21" s="19" t="s">
        <v>696</v>
      </c>
      <c r="F21" s="20">
        <v>134250.01</v>
      </c>
      <c r="G21" s="21" t="s">
        <v>666</v>
      </c>
      <c r="H21" s="38">
        <v>45382</v>
      </c>
    </row>
    <row r="22" spans="2:8" x14ac:dyDescent="0.4">
      <c r="B22" s="17" t="s">
        <v>31</v>
      </c>
      <c r="C22" s="38">
        <v>45351</v>
      </c>
      <c r="D22" s="19" t="s">
        <v>247</v>
      </c>
      <c r="E22" s="19" t="s">
        <v>700</v>
      </c>
      <c r="F22" s="20">
        <v>352420</v>
      </c>
      <c r="G22" s="21" t="s">
        <v>663</v>
      </c>
      <c r="H22" s="38">
        <v>45382</v>
      </c>
    </row>
    <row r="23" spans="2:8" x14ac:dyDescent="0.4">
      <c r="B23" s="26"/>
      <c r="C23" s="26"/>
      <c r="D23" s="26"/>
      <c r="E23" s="26" t="s">
        <v>39</v>
      </c>
      <c r="F23" s="24">
        <f>SUBTOTAL(109,Tabla43467891011121314151617181920212324252627[MONTO])</f>
        <v>1586911.25</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697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EA4BA-3711-404B-8865-4AE9A45C8192}">
  <dimension ref="B1:H54"/>
  <sheetViews>
    <sheetView topLeftCell="A4" zoomScale="50" zoomScaleNormal="50" workbookViewId="0">
      <selection activeCell="E22" sqref="E2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704</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162</v>
      </c>
      <c r="C13" s="38">
        <v>45376</v>
      </c>
      <c r="D13" s="19" t="s">
        <v>710</v>
      </c>
      <c r="E13" s="19" t="s">
        <v>711</v>
      </c>
      <c r="F13" s="20" t="s">
        <v>712</v>
      </c>
      <c r="G13" s="21" t="s">
        <v>666</v>
      </c>
      <c r="H13" s="38">
        <v>45412</v>
      </c>
    </row>
    <row r="14" spans="2:8" x14ac:dyDescent="0.4">
      <c r="B14" s="17" t="s">
        <v>682</v>
      </c>
      <c r="C14" s="38">
        <v>45350</v>
      </c>
      <c r="D14" s="19" t="s">
        <v>683</v>
      </c>
      <c r="E14" s="19" t="s">
        <v>684</v>
      </c>
      <c r="F14" s="20">
        <v>31270</v>
      </c>
      <c r="G14" s="21" t="s">
        <v>666</v>
      </c>
      <c r="H14" s="38">
        <v>45412</v>
      </c>
    </row>
    <row r="15" spans="2:8" ht="52.5" x14ac:dyDescent="0.4">
      <c r="B15" s="17" t="s">
        <v>714</v>
      </c>
      <c r="C15" s="38">
        <v>45383</v>
      </c>
      <c r="D15" s="19" t="s">
        <v>715</v>
      </c>
      <c r="E15" s="19" t="s">
        <v>716</v>
      </c>
      <c r="F15" s="20">
        <v>340000</v>
      </c>
      <c r="G15" s="21" t="s">
        <v>666</v>
      </c>
      <c r="H15" s="38">
        <v>45412</v>
      </c>
    </row>
    <row r="16" spans="2:8" ht="52.5" x14ac:dyDescent="0.4">
      <c r="B16" s="17" t="s">
        <v>703</v>
      </c>
      <c r="C16" s="38">
        <v>45371</v>
      </c>
      <c r="D16" s="19" t="s">
        <v>708</v>
      </c>
      <c r="E16" s="19" t="s">
        <v>709</v>
      </c>
      <c r="F16" s="20">
        <v>131791</v>
      </c>
      <c r="G16" s="21" t="s">
        <v>666</v>
      </c>
      <c r="H16" s="38">
        <v>45412</v>
      </c>
    </row>
    <row r="17" spans="2:8" x14ac:dyDescent="0.4">
      <c r="B17" s="17" t="s">
        <v>713</v>
      </c>
      <c r="C17" s="38">
        <v>45379</v>
      </c>
      <c r="D17" s="19" t="s">
        <v>687</v>
      </c>
      <c r="E17" s="19" t="s">
        <v>706</v>
      </c>
      <c r="F17" s="20">
        <v>277685.36</v>
      </c>
      <c r="G17" s="21" t="s">
        <v>666</v>
      </c>
      <c r="H17" s="38">
        <v>45412</v>
      </c>
    </row>
    <row r="18" spans="2:8" ht="52.5" x14ac:dyDescent="0.4">
      <c r="B18" s="17" t="s">
        <v>723</v>
      </c>
      <c r="C18" s="38">
        <v>45327</v>
      </c>
      <c r="D18" s="19" t="s">
        <v>692</v>
      </c>
      <c r="E18" s="19" t="s">
        <v>707</v>
      </c>
      <c r="F18" s="20">
        <v>5310</v>
      </c>
      <c r="G18" s="21" t="s">
        <v>666</v>
      </c>
      <c r="H18" s="38">
        <v>45412</v>
      </c>
    </row>
    <row r="19" spans="2:8" x14ac:dyDescent="0.4">
      <c r="B19" s="17" t="s">
        <v>717</v>
      </c>
      <c r="C19" s="38">
        <v>45345</v>
      </c>
      <c r="D19" s="19" t="s">
        <v>718</v>
      </c>
      <c r="E19" s="19" t="s">
        <v>719</v>
      </c>
      <c r="F19" s="20">
        <v>120360</v>
      </c>
      <c r="G19" s="21" t="s">
        <v>720</v>
      </c>
      <c r="H19" s="38">
        <v>45412</v>
      </c>
    </row>
    <row r="20" spans="2:8" x14ac:dyDescent="0.4">
      <c r="B20" s="17" t="s">
        <v>721</v>
      </c>
      <c r="C20" s="38">
        <v>45359</v>
      </c>
      <c r="D20" s="19" t="s">
        <v>437</v>
      </c>
      <c r="E20" s="19" t="s">
        <v>722</v>
      </c>
      <c r="F20" s="20">
        <v>52108.800000000003</v>
      </c>
      <c r="G20" s="21" t="s">
        <v>666</v>
      </c>
      <c r="H20" s="38">
        <v>45412</v>
      </c>
    </row>
    <row r="21" spans="2:8" ht="52.5" x14ac:dyDescent="0.4">
      <c r="B21" s="17" t="s">
        <v>730</v>
      </c>
      <c r="C21" s="38">
        <v>45377</v>
      </c>
      <c r="D21" s="19" t="s">
        <v>724</v>
      </c>
      <c r="E21" s="19" t="s">
        <v>725</v>
      </c>
      <c r="F21" s="20">
        <v>10000</v>
      </c>
      <c r="G21" s="21" t="s">
        <v>666</v>
      </c>
      <c r="H21" s="38">
        <v>45412</v>
      </c>
    </row>
    <row r="22" spans="2:8" ht="52.5" x14ac:dyDescent="0.4">
      <c r="B22" s="17" t="s">
        <v>729</v>
      </c>
      <c r="C22" s="38">
        <v>45372</v>
      </c>
      <c r="D22" s="19" t="s">
        <v>65</v>
      </c>
      <c r="E22" s="19" t="s">
        <v>734</v>
      </c>
      <c r="F22" s="20">
        <v>25000</v>
      </c>
      <c r="G22" s="21" t="s">
        <v>666</v>
      </c>
      <c r="H22" s="38">
        <v>45412</v>
      </c>
    </row>
    <row r="23" spans="2:8" ht="52.5" x14ac:dyDescent="0.4">
      <c r="B23" s="17" t="s">
        <v>728</v>
      </c>
      <c r="C23" s="38">
        <v>45371</v>
      </c>
      <c r="D23" s="27" t="s">
        <v>32</v>
      </c>
      <c r="E23" s="19" t="s">
        <v>733</v>
      </c>
      <c r="F23" s="20">
        <v>33866</v>
      </c>
      <c r="G23" s="21" t="s">
        <v>666</v>
      </c>
      <c r="H23" s="38">
        <v>45412</v>
      </c>
    </row>
    <row r="24" spans="2:8" ht="52.5" x14ac:dyDescent="0.4">
      <c r="B24" s="17" t="s">
        <v>702</v>
      </c>
      <c r="C24" s="38">
        <v>45350</v>
      </c>
      <c r="D24" s="19" t="s">
        <v>686</v>
      </c>
      <c r="E24" s="19" t="s">
        <v>732</v>
      </c>
      <c r="F24" s="20">
        <v>2527.1999999999998</v>
      </c>
      <c r="G24" s="21" t="s">
        <v>666</v>
      </c>
      <c r="H24" s="38">
        <v>45412</v>
      </c>
    </row>
    <row r="25" spans="2:8" x14ac:dyDescent="0.4">
      <c r="B25" s="17" t="s">
        <v>731</v>
      </c>
      <c r="C25" s="38">
        <v>45386</v>
      </c>
      <c r="D25" s="19" t="s">
        <v>726</v>
      </c>
      <c r="E25" s="19" t="s">
        <v>727</v>
      </c>
      <c r="F25" s="20">
        <v>3600</v>
      </c>
      <c r="G25" s="21" t="s">
        <v>666</v>
      </c>
      <c r="H25" s="38">
        <v>45412</v>
      </c>
    </row>
    <row r="26" spans="2:8" x14ac:dyDescent="0.4">
      <c r="B26" s="17" t="s">
        <v>31</v>
      </c>
      <c r="C26" s="38">
        <v>45351</v>
      </c>
      <c r="D26" s="19" t="s">
        <v>247</v>
      </c>
      <c r="E26" s="19" t="s">
        <v>700</v>
      </c>
      <c r="F26" s="20">
        <v>2213370</v>
      </c>
      <c r="G26" s="21" t="s">
        <v>666</v>
      </c>
      <c r="H26" s="38">
        <v>45412</v>
      </c>
    </row>
    <row r="27" spans="2:8" x14ac:dyDescent="0.4">
      <c r="B27" s="26"/>
      <c r="C27" s="26"/>
      <c r="D27" s="26"/>
      <c r="E27" s="26" t="s">
        <v>39</v>
      </c>
      <c r="F27" s="24">
        <f>SUBTOTAL(109,Tabla4346789101112131415161718192021232425262728[MONTO])</f>
        <v>3246888.36</v>
      </c>
      <c r="G27" s="25"/>
      <c r="H27" s="26"/>
    </row>
    <row r="28" spans="2:8" x14ac:dyDescent="0.4">
      <c r="B28" s="29" t="s">
        <v>40</v>
      </c>
      <c r="C28" s="29"/>
      <c r="D28" s="29"/>
      <c r="E28" s="29"/>
      <c r="G28" s="35"/>
      <c r="H28" s="29"/>
    </row>
    <row r="29" spans="2:8" x14ac:dyDescent="0.4">
      <c r="B29" s="29"/>
      <c r="C29" s="29"/>
      <c r="D29" s="29"/>
      <c r="E29" s="29"/>
      <c r="G29" s="35"/>
      <c r="H29" s="29"/>
    </row>
    <row r="30" spans="2:8" x14ac:dyDescent="0.4">
      <c r="B30" s="28" t="s">
        <v>41</v>
      </c>
      <c r="C30" s="29"/>
      <c r="D30" s="29"/>
      <c r="E30" s="28" t="s">
        <v>42</v>
      </c>
      <c r="G30" s="28" t="s">
        <v>43</v>
      </c>
      <c r="H30" s="29"/>
    </row>
    <row r="31" spans="2:8" x14ac:dyDescent="0.4">
      <c r="B31" s="29"/>
      <c r="C31" s="29"/>
      <c r="D31" s="29"/>
      <c r="E31" s="29"/>
      <c r="G31" s="35"/>
      <c r="H31" s="29"/>
    </row>
    <row r="32" spans="2:8" x14ac:dyDescent="0.4">
      <c r="B32" s="29"/>
      <c r="C32" s="29"/>
      <c r="D32" s="29"/>
      <c r="E32" s="29"/>
      <c r="G32" s="35"/>
      <c r="H32" s="29"/>
    </row>
    <row r="33" spans="2:7" x14ac:dyDescent="0.4">
      <c r="B33" s="36" t="s">
        <v>44</v>
      </c>
      <c r="E33" s="30" t="s">
        <v>45</v>
      </c>
      <c r="G33" s="30" t="s">
        <v>46</v>
      </c>
    </row>
    <row r="34" spans="2:7" x14ac:dyDescent="0.4">
      <c r="B34" s="36" t="s">
        <v>697</v>
      </c>
      <c r="E34" s="30" t="s">
        <v>48</v>
      </c>
      <c r="G34" s="30" t="s">
        <v>49</v>
      </c>
    </row>
    <row r="35" spans="2:7" x14ac:dyDescent="0.4">
      <c r="B35" s="28" t="s">
        <v>50</v>
      </c>
      <c r="E35" s="30" t="s">
        <v>51</v>
      </c>
      <c r="F35" s="37"/>
      <c r="G35" s="30" t="s">
        <v>52</v>
      </c>
    </row>
    <row r="37" spans="2:7" x14ac:dyDescent="0.4">
      <c r="E37" s="37"/>
    </row>
    <row r="38" spans="2:7" x14ac:dyDescent="0.4">
      <c r="E38" s="37"/>
    </row>
    <row r="39" spans="2:7" x14ac:dyDescent="0.4">
      <c r="E39" s="37"/>
    </row>
    <row r="41" spans="2:7" x14ac:dyDescent="0.4">
      <c r="B41" s="29"/>
    </row>
    <row r="54" spans="5:5" x14ac:dyDescent="0.4">
      <c r="E54" s="37"/>
    </row>
  </sheetData>
  <mergeCells count="8">
    <mergeCell ref="B8:H8"/>
    <mergeCell ref="B9:D9"/>
    <mergeCell ref="B2:H2"/>
    <mergeCell ref="B3:H3"/>
    <mergeCell ref="B4:H4"/>
    <mergeCell ref="B5:H5"/>
    <mergeCell ref="B6:H6"/>
    <mergeCell ref="B7:H7"/>
  </mergeCells>
  <phoneticPr fontId="14" type="noConversion"/>
  <pageMargins left="0.51181102362204722" right="0" top="0" bottom="0" header="0.51181102362204722" footer="0.31496062992125984"/>
  <pageSetup paperSize="5" scale="34" orientation="landscape"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94868-2B92-4A23-8400-4105964E7AE7}">
  <dimension ref="B1:H55"/>
  <sheetViews>
    <sheetView zoomScale="50" zoomScaleNormal="50" workbookViewId="0">
      <selection activeCell="E14" sqref="E1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735</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258</v>
      </c>
      <c r="C13" s="38">
        <v>45406</v>
      </c>
      <c r="D13" s="19" t="s">
        <v>736</v>
      </c>
      <c r="E13" s="19" t="s">
        <v>737</v>
      </c>
      <c r="F13" s="20">
        <v>505000</v>
      </c>
      <c r="G13" s="21" t="s">
        <v>666</v>
      </c>
      <c r="H13" s="38">
        <v>45443</v>
      </c>
    </row>
    <row r="14" spans="2:8" x14ac:dyDescent="0.4">
      <c r="B14" s="17" t="s">
        <v>738</v>
      </c>
      <c r="C14" s="38">
        <v>45406</v>
      </c>
      <c r="D14" s="19" t="s">
        <v>739</v>
      </c>
      <c r="E14" s="19" t="s">
        <v>740</v>
      </c>
      <c r="F14" s="20">
        <v>3600</v>
      </c>
      <c r="G14" s="21" t="s">
        <v>666</v>
      </c>
      <c r="H14" s="38">
        <v>45443</v>
      </c>
    </row>
    <row r="15" spans="2:8" ht="52.5" x14ac:dyDescent="0.4">
      <c r="B15" s="17" t="s">
        <v>742</v>
      </c>
      <c r="C15" s="38">
        <v>45408</v>
      </c>
      <c r="D15" s="19" t="s">
        <v>411</v>
      </c>
      <c r="E15" s="19" t="s">
        <v>741</v>
      </c>
      <c r="F15" s="20">
        <v>22575</v>
      </c>
      <c r="G15" s="21" t="s">
        <v>666</v>
      </c>
      <c r="H15" s="38">
        <v>45443</v>
      </c>
    </row>
    <row r="16" spans="2:8" x14ac:dyDescent="0.4">
      <c r="B16" s="17" t="s">
        <v>116</v>
      </c>
      <c r="C16" s="38">
        <v>45407</v>
      </c>
      <c r="D16" s="19" t="s">
        <v>743</v>
      </c>
      <c r="E16" s="19" t="s">
        <v>744</v>
      </c>
      <c r="F16" s="20">
        <v>310222</v>
      </c>
      <c r="G16" s="21" t="s">
        <v>666</v>
      </c>
      <c r="H16" s="38">
        <v>45443</v>
      </c>
    </row>
    <row r="17" spans="2:8" x14ac:dyDescent="0.4">
      <c r="B17" s="17" t="s">
        <v>745</v>
      </c>
      <c r="C17" s="38">
        <v>45412</v>
      </c>
      <c r="D17" s="19" t="s">
        <v>222</v>
      </c>
      <c r="E17" s="19" t="s">
        <v>746</v>
      </c>
      <c r="F17" s="20">
        <v>34725.9</v>
      </c>
      <c r="G17" s="21" t="s">
        <v>666</v>
      </c>
      <c r="H17" s="38">
        <v>45443</v>
      </c>
    </row>
    <row r="18" spans="2:8" x14ac:dyDescent="0.4">
      <c r="B18" s="17" t="s">
        <v>747</v>
      </c>
      <c r="C18" s="38">
        <v>45406</v>
      </c>
      <c r="D18" s="19" t="s">
        <v>748</v>
      </c>
      <c r="E18" s="19" t="s">
        <v>749</v>
      </c>
      <c r="F18" s="20">
        <v>12154</v>
      </c>
      <c r="G18" s="21" t="s">
        <v>666</v>
      </c>
      <c r="H18" s="38">
        <v>45443</v>
      </c>
    </row>
    <row r="19" spans="2:8" x14ac:dyDescent="0.4">
      <c r="B19" s="17" t="s">
        <v>750</v>
      </c>
      <c r="C19" s="38">
        <v>45404</v>
      </c>
      <c r="D19" s="19" t="s">
        <v>751</v>
      </c>
      <c r="E19" s="19" t="s">
        <v>752</v>
      </c>
      <c r="F19" s="20">
        <v>53103</v>
      </c>
      <c r="G19" s="21" t="s">
        <v>720</v>
      </c>
      <c r="H19" s="38">
        <v>45443</v>
      </c>
    </row>
    <row r="20" spans="2:8" x14ac:dyDescent="0.4">
      <c r="B20" s="17" t="s">
        <v>753</v>
      </c>
      <c r="C20" s="38">
        <v>45408</v>
      </c>
      <c r="D20" s="19" t="s">
        <v>754</v>
      </c>
      <c r="E20" s="19" t="s">
        <v>755</v>
      </c>
      <c r="F20" s="20">
        <v>10000</v>
      </c>
      <c r="G20" s="21" t="s">
        <v>666</v>
      </c>
      <c r="H20" s="38">
        <v>45443</v>
      </c>
    </row>
    <row r="21" spans="2:8" x14ac:dyDescent="0.4">
      <c r="B21" s="17" t="s">
        <v>756</v>
      </c>
      <c r="C21" s="38">
        <v>45387</v>
      </c>
      <c r="D21" s="19" t="s">
        <v>692</v>
      </c>
      <c r="E21" s="19" t="s">
        <v>757</v>
      </c>
      <c r="F21" s="20">
        <v>5310</v>
      </c>
      <c r="G21" s="21" t="s">
        <v>666</v>
      </c>
      <c r="H21" s="38">
        <v>45443</v>
      </c>
    </row>
    <row r="22" spans="2:8" x14ac:dyDescent="0.4">
      <c r="B22" s="17" t="s">
        <v>758</v>
      </c>
      <c r="C22" s="38">
        <v>45406</v>
      </c>
      <c r="D22" s="19" t="s">
        <v>380</v>
      </c>
      <c r="E22" s="19" t="s">
        <v>761</v>
      </c>
      <c r="F22" s="20">
        <v>131941</v>
      </c>
      <c r="G22" s="21" t="s">
        <v>666</v>
      </c>
      <c r="H22" s="38">
        <v>45443</v>
      </c>
    </row>
    <row r="23" spans="2:8" x14ac:dyDescent="0.4">
      <c r="B23" s="17" t="s">
        <v>763</v>
      </c>
      <c r="C23" s="38">
        <v>45408</v>
      </c>
      <c r="D23" s="19" t="s">
        <v>380</v>
      </c>
      <c r="E23" s="19" t="s">
        <v>764</v>
      </c>
      <c r="F23" s="20">
        <v>192006.1</v>
      </c>
      <c r="G23" s="21" t="s">
        <v>666</v>
      </c>
      <c r="H23" s="38">
        <v>45443</v>
      </c>
    </row>
    <row r="24" spans="2:8" x14ac:dyDescent="0.4">
      <c r="B24" s="17" t="s">
        <v>759</v>
      </c>
      <c r="C24" s="38">
        <v>45409</v>
      </c>
      <c r="D24" s="19" t="s">
        <v>760</v>
      </c>
      <c r="E24" s="19" t="s">
        <v>762</v>
      </c>
      <c r="F24" s="20">
        <v>282433.2</v>
      </c>
      <c r="G24" s="21" t="s">
        <v>666</v>
      </c>
      <c r="H24" s="38">
        <v>45443</v>
      </c>
    </row>
    <row r="25" spans="2:8" x14ac:dyDescent="0.4">
      <c r="B25" s="17" t="s">
        <v>533</v>
      </c>
      <c r="C25" s="38" t="s">
        <v>765</v>
      </c>
      <c r="D25" s="19" t="s">
        <v>591</v>
      </c>
      <c r="E25" s="19" t="s">
        <v>766</v>
      </c>
      <c r="F25" s="20">
        <v>32040.3</v>
      </c>
      <c r="G25" s="21" t="s">
        <v>666</v>
      </c>
      <c r="H25" s="38">
        <v>45443</v>
      </c>
    </row>
    <row r="26" spans="2:8" ht="52.5" x14ac:dyDescent="0.4">
      <c r="B26" s="17" t="s">
        <v>767</v>
      </c>
      <c r="C26" s="38">
        <v>45386</v>
      </c>
      <c r="D26" s="19" t="s">
        <v>768</v>
      </c>
      <c r="E26" s="19" t="s">
        <v>769</v>
      </c>
      <c r="F26" s="20">
        <v>896800</v>
      </c>
      <c r="G26" s="21" t="s">
        <v>666</v>
      </c>
      <c r="H26" s="38">
        <v>45443</v>
      </c>
    </row>
    <row r="27" spans="2:8" x14ac:dyDescent="0.4">
      <c r="B27" s="17" t="s">
        <v>770</v>
      </c>
      <c r="C27" s="38">
        <v>45399</v>
      </c>
      <c r="D27" s="19" t="s">
        <v>296</v>
      </c>
      <c r="E27" s="19" t="s">
        <v>771</v>
      </c>
      <c r="F27" s="20">
        <v>86122.7</v>
      </c>
      <c r="G27" s="21" t="s">
        <v>666</v>
      </c>
      <c r="H27" s="38">
        <v>45443</v>
      </c>
    </row>
    <row r="28" spans="2:8" x14ac:dyDescent="0.4">
      <c r="B28" s="26"/>
      <c r="C28" s="26"/>
      <c r="D28" s="26"/>
      <c r="E28" s="26" t="s">
        <v>39</v>
      </c>
      <c r="F28" s="24">
        <f>SUBTOTAL(109,Tabla434678910111213141516171819202123242526272829[MONTO])</f>
        <v>2578033.2000000002</v>
      </c>
      <c r="G28" s="25"/>
      <c r="H28" s="26"/>
    </row>
    <row r="29" spans="2:8" x14ac:dyDescent="0.4">
      <c r="B29" s="29" t="s">
        <v>40</v>
      </c>
      <c r="C29" s="29"/>
      <c r="D29" s="29"/>
      <c r="E29" s="29"/>
      <c r="G29" s="35"/>
      <c r="H29" s="29"/>
    </row>
    <row r="30" spans="2:8" x14ac:dyDescent="0.4">
      <c r="B30" s="29"/>
      <c r="C30" s="29"/>
      <c r="D30" s="29"/>
      <c r="E30" s="29"/>
      <c r="G30" s="35"/>
      <c r="H30" s="29"/>
    </row>
    <row r="31" spans="2:8" x14ac:dyDescent="0.4">
      <c r="B31" s="28" t="s">
        <v>41</v>
      </c>
      <c r="C31" s="29"/>
      <c r="D31" s="29"/>
      <c r="E31" s="28" t="s">
        <v>42</v>
      </c>
      <c r="G31" s="28" t="s">
        <v>43</v>
      </c>
      <c r="H31" s="29"/>
    </row>
    <row r="32" spans="2:8" x14ac:dyDescent="0.4">
      <c r="B32" s="29"/>
      <c r="C32" s="29"/>
      <c r="D32" s="29"/>
      <c r="E32" s="29"/>
      <c r="G32" s="35"/>
      <c r="H32" s="29"/>
    </row>
    <row r="33" spans="2:8" x14ac:dyDescent="0.4">
      <c r="B33" s="29"/>
      <c r="C33" s="29"/>
      <c r="D33" s="29"/>
      <c r="E33" s="29"/>
      <c r="G33" s="35"/>
      <c r="H33" s="29"/>
    </row>
    <row r="34" spans="2:8" x14ac:dyDescent="0.4">
      <c r="B34" s="36" t="s">
        <v>44</v>
      </c>
      <c r="E34" s="30" t="s">
        <v>45</v>
      </c>
      <c r="G34" s="30" t="s">
        <v>46</v>
      </c>
    </row>
    <row r="35" spans="2:8" x14ac:dyDescent="0.4">
      <c r="B35" s="36" t="s">
        <v>697</v>
      </c>
      <c r="E35" s="30" t="s">
        <v>48</v>
      </c>
      <c r="G35" s="30" t="s">
        <v>49</v>
      </c>
    </row>
    <row r="36" spans="2:8" x14ac:dyDescent="0.4">
      <c r="B36" s="28" t="s">
        <v>50</v>
      </c>
      <c r="E36" s="30" t="s">
        <v>51</v>
      </c>
      <c r="F36" s="37"/>
      <c r="G36" s="30" t="s">
        <v>52</v>
      </c>
    </row>
    <row r="38" spans="2:8" x14ac:dyDescent="0.4">
      <c r="E38" s="37"/>
    </row>
    <row r="39" spans="2:8" x14ac:dyDescent="0.4">
      <c r="E39" s="37"/>
    </row>
    <row r="40" spans="2:8" x14ac:dyDescent="0.4">
      <c r="E40" s="37"/>
    </row>
    <row r="42" spans="2:8" x14ac:dyDescent="0.4">
      <c r="B42" s="29"/>
    </row>
    <row r="55" spans="5:5" x14ac:dyDescent="0.4">
      <c r="E55"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6BAA3-FB03-466B-BBC3-3FA721BDC30A}">
  <dimension ref="B1:H54"/>
  <sheetViews>
    <sheetView tabSelected="1" zoomScale="50" zoomScaleNormal="50" workbookViewId="0">
      <selection activeCell="D17" sqref="D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802</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772</v>
      </c>
      <c r="C13" s="38">
        <v>45440</v>
      </c>
      <c r="D13" s="19" t="s">
        <v>708</v>
      </c>
      <c r="E13" s="19" t="s">
        <v>773</v>
      </c>
      <c r="F13" s="20">
        <v>192106.4</v>
      </c>
      <c r="G13" s="21" t="s">
        <v>666</v>
      </c>
      <c r="H13" s="38">
        <v>45473</v>
      </c>
    </row>
    <row r="14" spans="2:8" x14ac:dyDescent="0.4">
      <c r="B14" s="17" t="s">
        <v>774</v>
      </c>
      <c r="C14" s="38">
        <v>45439</v>
      </c>
      <c r="D14" s="19" t="s">
        <v>775</v>
      </c>
      <c r="E14" s="19" t="s">
        <v>776</v>
      </c>
      <c r="F14" s="20">
        <v>274908.26</v>
      </c>
      <c r="G14" s="21" t="s">
        <v>666</v>
      </c>
      <c r="H14" s="38">
        <v>45473</v>
      </c>
    </row>
    <row r="15" spans="2:8" x14ac:dyDescent="0.4">
      <c r="B15" s="17" t="s">
        <v>777</v>
      </c>
      <c r="C15" s="38">
        <v>45436</v>
      </c>
      <c r="D15" s="19" t="s">
        <v>708</v>
      </c>
      <c r="E15" s="19" t="s">
        <v>778</v>
      </c>
      <c r="F15" s="20">
        <v>135095.70000000001</v>
      </c>
      <c r="G15" s="21" t="s">
        <v>666</v>
      </c>
      <c r="H15" s="38">
        <v>45473</v>
      </c>
    </row>
    <row r="16" spans="2:8" x14ac:dyDescent="0.4">
      <c r="B16" s="17" t="s">
        <v>779</v>
      </c>
      <c r="C16" s="38">
        <v>45441</v>
      </c>
      <c r="D16" s="19" t="s">
        <v>754</v>
      </c>
      <c r="E16" s="19" t="s">
        <v>801</v>
      </c>
      <c r="F16" s="20">
        <v>10000</v>
      </c>
      <c r="G16" s="21" t="s">
        <v>666</v>
      </c>
      <c r="H16" s="38">
        <v>45473</v>
      </c>
    </row>
    <row r="17" spans="2:8" x14ac:dyDescent="0.4">
      <c r="B17" s="17" t="s">
        <v>780</v>
      </c>
      <c r="C17" s="38">
        <v>45405</v>
      </c>
      <c r="D17" s="19" t="s">
        <v>800</v>
      </c>
      <c r="E17" s="19" t="s">
        <v>781</v>
      </c>
      <c r="F17" s="20">
        <v>708160</v>
      </c>
      <c r="G17" s="21" t="s">
        <v>666</v>
      </c>
      <c r="H17" s="38">
        <v>45473</v>
      </c>
    </row>
    <row r="18" spans="2:8" x14ac:dyDescent="0.4">
      <c r="B18" s="17" t="s">
        <v>782</v>
      </c>
      <c r="C18" s="38">
        <v>45435</v>
      </c>
      <c r="D18" s="19" t="s">
        <v>783</v>
      </c>
      <c r="E18" s="19" t="s">
        <v>784</v>
      </c>
      <c r="F18" s="20">
        <v>185413.4</v>
      </c>
      <c r="G18" s="21" t="s">
        <v>666</v>
      </c>
      <c r="H18" s="38">
        <v>45473</v>
      </c>
    </row>
    <row r="19" spans="2:8" x14ac:dyDescent="0.4">
      <c r="B19" s="17" t="s">
        <v>767</v>
      </c>
      <c r="C19" s="38">
        <v>45436</v>
      </c>
      <c r="D19" s="19" t="s">
        <v>785</v>
      </c>
      <c r="E19" s="19" t="s">
        <v>786</v>
      </c>
      <c r="F19" s="20">
        <v>40000</v>
      </c>
      <c r="G19" s="21" t="s">
        <v>720</v>
      </c>
      <c r="H19" s="38">
        <v>45473</v>
      </c>
    </row>
    <row r="20" spans="2:8" x14ac:dyDescent="0.4">
      <c r="B20" s="17" t="s">
        <v>787</v>
      </c>
      <c r="C20" s="38">
        <v>45439</v>
      </c>
      <c r="D20" s="19" t="s">
        <v>788</v>
      </c>
      <c r="E20" s="19" t="s">
        <v>789</v>
      </c>
      <c r="F20" s="20">
        <v>76700</v>
      </c>
      <c r="G20" s="21" t="s">
        <v>666</v>
      </c>
      <c r="H20" s="38">
        <v>45473</v>
      </c>
    </row>
    <row r="21" spans="2:8" x14ac:dyDescent="0.4">
      <c r="B21" s="17" t="s">
        <v>790</v>
      </c>
      <c r="C21" s="38">
        <v>45429</v>
      </c>
      <c r="D21" s="19" t="s">
        <v>791</v>
      </c>
      <c r="E21" s="19" t="s">
        <v>792</v>
      </c>
      <c r="F21" s="20">
        <v>61949.5</v>
      </c>
      <c r="G21" s="21" t="s">
        <v>666</v>
      </c>
      <c r="H21" s="38">
        <v>45473</v>
      </c>
    </row>
    <row r="22" spans="2:8" x14ac:dyDescent="0.4">
      <c r="B22" s="17" t="s">
        <v>31</v>
      </c>
      <c r="C22" s="38" t="s">
        <v>31</v>
      </c>
      <c r="D22" s="19" t="s">
        <v>793</v>
      </c>
      <c r="E22" s="19" t="s">
        <v>794</v>
      </c>
      <c r="F22" s="20">
        <v>56000</v>
      </c>
      <c r="G22" s="21" t="s">
        <v>666</v>
      </c>
      <c r="H22" s="38">
        <v>45473</v>
      </c>
    </row>
    <row r="23" spans="2:8" x14ac:dyDescent="0.4">
      <c r="B23" s="17" t="s">
        <v>31</v>
      </c>
      <c r="C23" s="38" t="s">
        <v>31</v>
      </c>
      <c r="D23" s="19" t="s">
        <v>247</v>
      </c>
      <c r="E23" s="19" t="s">
        <v>700</v>
      </c>
      <c r="F23" s="20">
        <v>1598770</v>
      </c>
      <c r="G23" s="21" t="s">
        <v>666</v>
      </c>
      <c r="H23" s="38">
        <v>45473</v>
      </c>
    </row>
    <row r="24" spans="2:8" x14ac:dyDescent="0.4">
      <c r="B24" s="40" t="s">
        <v>795</v>
      </c>
      <c r="C24" s="38">
        <v>45428</v>
      </c>
      <c r="D24" s="19" t="s">
        <v>796</v>
      </c>
      <c r="E24" s="19" t="s">
        <v>797</v>
      </c>
      <c r="F24" s="20">
        <v>55460</v>
      </c>
      <c r="G24" s="21" t="s">
        <v>666</v>
      </c>
      <c r="H24" s="38">
        <v>45473</v>
      </c>
    </row>
    <row r="25" spans="2:8" x14ac:dyDescent="0.4">
      <c r="B25" s="17" t="s">
        <v>798</v>
      </c>
      <c r="C25" s="38">
        <v>45447</v>
      </c>
      <c r="D25" s="19" t="s">
        <v>799</v>
      </c>
      <c r="E25" s="19" t="s">
        <v>740</v>
      </c>
      <c r="F25" s="20">
        <v>3600</v>
      </c>
      <c r="G25" s="21" t="s">
        <v>666</v>
      </c>
      <c r="H25" s="38">
        <v>45473</v>
      </c>
    </row>
    <row r="26" spans="2:8" ht="52.5" x14ac:dyDescent="0.4">
      <c r="B26" s="17" t="s">
        <v>803</v>
      </c>
      <c r="C26" s="38">
        <v>45428</v>
      </c>
      <c r="D26" s="19" t="s">
        <v>399</v>
      </c>
      <c r="E26" s="19" t="s">
        <v>804</v>
      </c>
      <c r="F26" s="20">
        <v>25000</v>
      </c>
      <c r="G26" s="21" t="s">
        <v>666</v>
      </c>
      <c r="H26" s="38">
        <v>45473</v>
      </c>
    </row>
    <row r="27" spans="2:8" x14ac:dyDescent="0.4">
      <c r="B27" s="26"/>
      <c r="C27" s="26"/>
      <c r="D27" s="26"/>
      <c r="E27" s="26" t="s">
        <v>39</v>
      </c>
      <c r="F27" s="24">
        <f>SUBTOTAL(109,Tabla43467891011121314151617181920212324252627282930[MONTO])</f>
        <v>3423163.26</v>
      </c>
      <c r="G27" s="25"/>
      <c r="H27" s="26"/>
    </row>
    <row r="28" spans="2:8" x14ac:dyDescent="0.4">
      <c r="B28" s="29" t="s">
        <v>40</v>
      </c>
      <c r="C28" s="29"/>
      <c r="D28" s="29"/>
      <c r="E28" s="29"/>
      <c r="G28" s="35"/>
      <c r="H28" s="29"/>
    </row>
    <row r="29" spans="2:8" x14ac:dyDescent="0.4">
      <c r="B29" s="29"/>
      <c r="C29" s="29"/>
      <c r="D29" s="29"/>
      <c r="E29" s="29"/>
      <c r="G29" s="35"/>
      <c r="H29" s="29"/>
    </row>
    <row r="30" spans="2:8" x14ac:dyDescent="0.4">
      <c r="B30" s="28" t="s">
        <v>41</v>
      </c>
      <c r="C30" s="29"/>
      <c r="D30" s="29"/>
      <c r="E30" s="28" t="s">
        <v>42</v>
      </c>
      <c r="G30" s="28" t="s">
        <v>43</v>
      </c>
      <c r="H30" s="29"/>
    </row>
    <row r="31" spans="2:8" x14ac:dyDescent="0.4">
      <c r="B31" s="29"/>
      <c r="C31" s="29"/>
      <c r="D31" s="29"/>
      <c r="E31" s="29"/>
      <c r="G31" s="35"/>
      <c r="H31" s="29"/>
    </row>
    <row r="32" spans="2:8" x14ac:dyDescent="0.4">
      <c r="B32" s="29"/>
      <c r="C32" s="29"/>
      <c r="D32" s="29"/>
      <c r="E32" s="29"/>
      <c r="G32" s="35"/>
      <c r="H32" s="29"/>
    </row>
    <row r="33" spans="2:7" x14ac:dyDescent="0.4">
      <c r="B33" s="36" t="s">
        <v>44</v>
      </c>
      <c r="E33" s="30" t="s">
        <v>45</v>
      </c>
      <c r="G33" s="30" t="s">
        <v>46</v>
      </c>
    </row>
    <row r="34" spans="2:7" x14ac:dyDescent="0.4">
      <c r="B34" s="36" t="s">
        <v>697</v>
      </c>
      <c r="E34" s="30" t="s">
        <v>48</v>
      </c>
      <c r="G34" s="30" t="s">
        <v>49</v>
      </c>
    </row>
    <row r="35" spans="2:7" x14ac:dyDescent="0.4">
      <c r="B35" s="28" t="s">
        <v>50</v>
      </c>
      <c r="E35" s="30" t="s">
        <v>51</v>
      </c>
      <c r="F35" s="37"/>
      <c r="G35" s="30" t="s">
        <v>52</v>
      </c>
    </row>
    <row r="37" spans="2:7" x14ac:dyDescent="0.4">
      <c r="E37" s="37"/>
    </row>
    <row r="38" spans="2:7" x14ac:dyDescent="0.4">
      <c r="E38" s="37"/>
    </row>
    <row r="39" spans="2:7" x14ac:dyDescent="0.4">
      <c r="E39" s="37"/>
    </row>
    <row r="41" spans="2:7" x14ac:dyDescent="0.4">
      <c r="B41" s="29"/>
    </row>
    <row r="54" spans="5:5" x14ac:dyDescent="0.4">
      <c r="E54"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851A-9674-4A91-88CB-8D9B7D9B73D5}">
  <dimension ref="B1:J53"/>
  <sheetViews>
    <sheetView topLeftCell="B108" zoomScale="40" zoomScaleNormal="40" workbookViewId="0">
      <selection activeCell="B24" sqref="B24"/>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8" width="42.5703125" customWidth="1"/>
    <col min="9" max="9" width="11.85546875" customWidth="1"/>
    <col min="10" max="10" width="12.140625" customWidth="1"/>
  </cols>
  <sheetData>
    <row r="1" spans="2:10" x14ac:dyDescent="0.25">
      <c r="B1" s="6"/>
      <c r="C1" s="6"/>
      <c r="D1" s="6"/>
      <c r="E1" s="6"/>
      <c r="F1" s="6"/>
      <c r="G1" s="6"/>
      <c r="H1" s="6"/>
    </row>
    <row r="2" spans="2:10" ht="33.75" x14ac:dyDescent="0.25">
      <c r="B2" s="43" t="s">
        <v>0</v>
      </c>
      <c r="C2" s="43"/>
      <c r="D2" s="43"/>
      <c r="E2" s="43"/>
      <c r="F2" s="43"/>
      <c r="G2" s="43"/>
      <c r="H2" s="43"/>
      <c r="I2" s="1"/>
      <c r="J2" s="1"/>
    </row>
    <row r="3" spans="2:10" s="4" customFormat="1" ht="33.75" x14ac:dyDescent="0.35">
      <c r="B3" s="44" t="s">
        <v>1</v>
      </c>
      <c r="C3" s="43"/>
      <c r="D3" s="43"/>
      <c r="E3" s="43"/>
      <c r="F3" s="43"/>
      <c r="G3" s="43"/>
      <c r="H3" s="43"/>
    </row>
    <row r="4" spans="2:10" ht="33.75" x14ac:dyDescent="0.25">
      <c r="B4" s="43" t="s">
        <v>2</v>
      </c>
      <c r="C4" s="43"/>
      <c r="D4" s="43"/>
      <c r="E4" s="43"/>
      <c r="F4" s="43"/>
      <c r="G4" s="43"/>
      <c r="H4" s="43"/>
      <c r="I4" s="1"/>
      <c r="J4" s="1"/>
    </row>
    <row r="5" spans="2:10" ht="28.5" customHeight="1" x14ac:dyDescent="0.25">
      <c r="B5" s="41"/>
      <c r="C5" s="41"/>
      <c r="D5" s="41"/>
      <c r="E5" s="41"/>
      <c r="F5" s="41"/>
      <c r="G5" s="41"/>
      <c r="H5" s="41"/>
      <c r="I5" s="1"/>
      <c r="J5" s="1"/>
    </row>
    <row r="6" spans="2:10" ht="36" x14ac:dyDescent="0.25">
      <c r="B6" s="45" t="s">
        <v>53</v>
      </c>
      <c r="C6" s="45"/>
      <c r="D6" s="45"/>
      <c r="E6" s="45"/>
      <c r="F6" s="45"/>
      <c r="G6" s="45"/>
      <c r="H6" s="45"/>
      <c r="I6" s="1"/>
      <c r="J6" s="1"/>
    </row>
    <row r="7" spans="2:10" ht="28.5" customHeight="1" x14ac:dyDescent="0.25">
      <c r="B7" s="46" t="s">
        <v>0</v>
      </c>
      <c r="C7" s="46"/>
      <c r="D7" s="46"/>
      <c r="E7" s="46"/>
      <c r="F7" s="46"/>
      <c r="G7" s="46"/>
      <c r="H7" s="46"/>
      <c r="I7" s="1"/>
      <c r="J7" s="1"/>
    </row>
    <row r="8" spans="2:10" ht="21" customHeight="1" x14ac:dyDescent="0.25">
      <c r="B8" s="41"/>
      <c r="C8" s="41"/>
      <c r="D8" s="41"/>
      <c r="E8" s="41"/>
      <c r="F8" s="41"/>
      <c r="G8" s="41"/>
      <c r="H8" s="41"/>
      <c r="I8" s="1"/>
      <c r="J8" s="1"/>
    </row>
    <row r="9" spans="2:10" ht="26.25" x14ac:dyDescent="0.25">
      <c r="B9" s="42" t="s">
        <v>4</v>
      </c>
      <c r="C9" s="42"/>
      <c r="D9" s="42"/>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44681</v>
      </c>
    </row>
    <row r="14" spans="2:10" ht="52.5" x14ac:dyDescent="0.25">
      <c r="B14" s="17">
        <v>156</v>
      </c>
      <c r="C14" s="18">
        <v>44531</v>
      </c>
      <c r="D14" s="19" t="s">
        <v>54</v>
      </c>
      <c r="E14" s="19" t="s">
        <v>55</v>
      </c>
      <c r="F14" s="20">
        <v>77563.199999999997</v>
      </c>
      <c r="G14" s="21" t="s">
        <v>15</v>
      </c>
      <c r="H14" s="18">
        <v>44681</v>
      </c>
    </row>
    <row r="15" spans="2:10" ht="26.25" x14ac:dyDescent="0.25">
      <c r="B15" s="17" t="s">
        <v>56</v>
      </c>
      <c r="C15" s="18">
        <v>44537</v>
      </c>
      <c r="D15" s="19" t="s">
        <v>57</v>
      </c>
      <c r="E15" s="19" t="s">
        <v>58</v>
      </c>
      <c r="F15" s="20">
        <v>140550.51999999999</v>
      </c>
      <c r="G15" s="21" t="s">
        <v>15</v>
      </c>
      <c r="H15" s="18">
        <v>44681</v>
      </c>
    </row>
    <row r="16" spans="2:10" ht="26.25" x14ac:dyDescent="0.25">
      <c r="B16" s="17" t="s">
        <v>59</v>
      </c>
      <c r="C16" s="18">
        <v>44545</v>
      </c>
      <c r="D16" s="19" t="s">
        <v>60</v>
      </c>
      <c r="E16" s="19" t="s">
        <v>61</v>
      </c>
      <c r="F16" s="20">
        <v>37789.5</v>
      </c>
      <c r="G16" s="21" t="s">
        <v>15</v>
      </c>
      <c r="H16" s="18">
        <v>44681</v>
      </c>
    </row>
    <row r="17" spans="2:8" ht="26.25" x14ac:dyDescent="0.25">
      <c r="B17" s="17" t="s">
        <v>77</v>
      </c>
      <c r="C17" s="18">
        <v>44637</v>
      </c>
      <c r="D17" s="19" t="s">
        <v>78</v>
      </c>
      <c r="E17" s="19" t="s">
        <v>79</v>
      </c>
      <c r="F17" s="20">
        <v>10152.719999999999</v>
      </c>
      <c r="G17" s="21" t="s">
        <v>15</v>
      </c>
      <c r="H17" s="18">
        <v>44681</v>
      </c>
    </row>
    <row r="18" spans="2:8" ht="52.5" x14ac:dyDescent="0.25">
      <c r="B18" s="17" t="s">
        <v>80</v>
      </c>
      <c r="C18" s="18">
        <v>44637</v>
      </c>
      <c r="D18" s="19" t="s">
        <v>81</v>
      </c>
      <c r="E18" s="19" t="s">
        <v>82</v>
      </c>
      <c r="F18" s="20">
        <v>57230</v>
      </c>
      <c r="G18" s="21" t="s">
        <v>15</v>
      </c>
      <c r="H18" s="18">
        <v>44681</v>
      </c>
    </row>
    <row r="19" spans="2:8" ht="26.25" x14ac:dyDescent="0.25">
      <c r="B19" s="17" t="s">
        <v>72</v>
      </c>
      <c r="C19" s="18">
        <v>44638</v>
      </c>
      <c r="D19" s="19" t="s">
        <v>35</v>
      </c>
      <c r="E19" s="19" t="s">
        <v>83</v>
      </c>
      <c r="F19" s="20">
        <v>190916.18</v>
      </c>
      <c r="G19" s="21" t="s">
        <v>15</v>
      </c>
      <c r="H19" s="18">
        <v>44681</v>
      </c>
    </row>
    <row r="20" spans="2:8" ht="26.25" x14ac:dyDescent="0.25">
      <c r="B20" s="17">
        <v>1500001471</v>
      </c>
      <c r="C20" s="18">
        <v>44642</v>
      </c>
      <c r="D20" s="19" t="s">
        <v>84</v>
      </c>
      <c r="E20" s="19" t="s">
        <v>85</v>
      </c>
      <c r="F20" s="20">
        <v>411230</v>
      </c>
      <c r="G20" s="21" t="s">
        <v>15</v>
      </c>
      <c r="H20" s="18">
        <v>44681</v>
      </c>
    </row>
    <row r="21" spans="2:8" ht="26.25" x14ac:dyDescent="0.25">
      <c r="B21" s="17" t="s">
        <v>86</v>
      </c>
      <c r="C21" s="18">
        <v>44648</v>
      </c>
      <c r="D21" s="19" t="s">
        <v>26</v>
      </c>
      <c r="E21" s="19" t="s">
        <v>87</v>
      </c>
      <c r="F21" s="20">
        <v>434161.66</v>
      </c>
      <c r="G21" s="21" t="s">
        <v>15</v>
      </c>
      <c r="H21" s="18">
        <v>44681</v>
      </c>
    </row>
    <row r="22" spans="2:8" ht="26.25" x14ac:dyDescent="0.25">
      <c r="B22" s="17" t="s">
        <v>88</v>
      </c>
      <c r="C22" s="18">
        <v>44648</v>
      </c>
      <c r="D22" s="19" t="s">
        <v>89</v>
      </c>
      <c r="E22" s="19" t="s">
        <v>90</v>
      </c>
      <c r="F22" s="20">
        <v>64400</v>
      </c>
      <c r="G22" s="21" t="s">
        <v>15</v>
      </c>
      <c r="H22" s="18">
        <v>44681</v>
      </c>
    </row>
    <row r="23" spans="2:8" ht="52.5" x14ac:dyDescent="0.25">
      <c r="B23" s="17" t="s">
        <v>91</v>
      </c>
      <c r="C23" s="18">
        <v>44650</v>
      </c>
      <c r="D23" s="19" t="s">
        <v>92</v>
      </c>
      <c r="E23" s="19" t="s">
        <v>93</v>
      </c>
      <c r="F23" s="20">
        <v>275752.5</v>
      </c>
      <c r="G23" s="21" t="s">
        <v>15</v>
      </c>
      <c r="H23" s="18">
        <v>44681</v>
      </c>
    </row>
    <row r="24" spans="2:8" ht="26.25" x14ac:dyDescent="0.25">
      <c r="B24" s="17" t="s">
        <v>94</v>
      </c>
      <c r="C24" s="18">
        <v>44650</v>
      </c>
      <c r="D24" s="19" t="s">
        <v>67</v>
      </c>
      <c r="E24" s="19" t="s">
        <v>68</v>
      </c>
      <c r="F24" s="20">
        <v>77185</v>
      </c>
      <c r="G24" s="21" t="s">
        <v>15</v>
      </c>
      <c r="H24" s="18">
        <v>44681</v>
      </c>
    </row>
    <row r="25" spans="2:8" ht="26.25" x14ac:dyDescent="0.25">
      <c r="B25" s="17" t="s">
        <v>31</v>
      </c>
      <c r="C25" s="18">
        <v>44651</v>
      </c>
      <c r="D25" s="19" t="s">
        <v>37</v>
      </c>
      <c r="E25" s="19" t="s">
        <v>38</v>
      </c>
      <c r="F25" s="20">
        <v>3581450</v>
      </c>
      <c r="G25" s="21" t="s">
        <v>15</v>
      </c>
      <c r="H25" s="18">
        <v>44681</v>
      </c>
    </row>
    <row r="26" spans="2:8" ht="26.25" x14ac:dyDescent="0.25">
      <c r="B26" s="26"/>
      <c r="C26" s="26"/>
      <c r="D26" s="26"/>
      <c r="E26" s="26" t="s">
        <v>39</v>
      </c>
      <c r="F26" s="24">
        <f>SUBTOTAL(109,Tabla43[MONTO])</f>
        <v>5428795.7400000002</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E408E-E92C-4636-BAD0-B90ECA8D35C1}">
  <dimension ref="B1:H53"/>
  <sheetViews>
    <sheetView zoomScale="40" zoomScaleNormal="40" workbookViewId="0">
      <selection activeCell="E41" sqref="E41"/>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108</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x14ac:dyDescent="0.4">
      <c r="B11" s="32"/>
      <c r="C11" s="32"/>
      <c r="D11" s="32"/>
      <c r="E11" s="32"/>
      <c r="F11" s="32"/>
      <c r="G11" s="32"/>
      <c r="H11" s="32"/>
    </row>
    <row r="12" spans="2:8" ht="35.1" customHeight="1" x14ac:dyDescent="0.4">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44681</v>
      </c>
    </row>
    <row r="14" spans="2:8" ht="52.5" x14ac:dyDescent="0.4">
      <c r="B14" s="17">
        <v>156</v>
      </c>
      <c r="C14" s="18">
        <v>44531</v>
      </c>
      <c r="D14" s="19" t="s">
        <v>54</v>
      </c>
      <c r="E14" s="19" t="s">
        <v>55</v>
      </c>
      <c r="F14" s="20">
        <v>77563.199999999997</v>
      </c>
      <c r="G14" s="21" t="s">
        <v>15</v>
      </c>
      <c r="H14" s="18">
        <v>44681</v>
      </c>
    </row>
    <row r="15" spans="2:8" x14ac:dyDescent="0.4">
      <c r="B15" s="17" t="s">
        <v>59</v>
      </c>
      <c r="C15" s="18">
        <v>44545</v>
      </c>
      <c r="D15" s="19" t="s">
        <v>60</v>
      </c>
      <c r="E15" s="19" t="s">
        <v>61</v>
      </c>
      <c r="F15" s="20">
        <v>37789.5</v>
      </c>
      <c r="G15" s="21" t="s">
        <v>15</v>
      </c>
      <c r="H15" s="18">
        <v>44681</v>
      </c>
    </row>
    <row r="16" spans="2:8" x14ac:dyDescent="0.4">
      <c r="B16" s="17" t="s">
        <v>77</v>
      </c>
      <c r="C16" s="18">
        <v>44637</v>
      </c>
      <c r="D16" s="19" t="s">
        <v>78</v>
      </c>
      <c r="E16" s="19" t="s">
        <v>79</v>
      </c>
      <c r="F16" s="20">
        <v>10152.719999999999</v>
      </c>
      <c r="G16" s="21" t="s">
        <v>15</v>
      </c>
      <c r="H16" s="18">
        <v>44681</v>
      </c>
    </row>
    <row r="17" spans="2:8" x14ac:dyDescent="0.4">
      <c r="B17" s="17" t="s">
        <v>97</v>
      </c>
      <c r="C17" s="18">
        <v>44642</v>
      </c>
      <c r="D17" s="19" t="s">
        <v>84</v>
      </c>
      <c r="E17" s="19" t="s">
        <v>85</v>
      </c>
      <c r="F17" s="20">
        <v>522445</v>
      </c>
      <c r="G17" s="21" t="s">
        <v>15</v>
      </c>
      <c r="H17" s="18">
        <v>44681</v>
      </c>
    </row>
    <row r="18" spans="2:8" ht="52.5" x14ac:dyDescent="0.4">
      <c r="B18" s="17" t="s">
        <v>91</v>
      </c>
      <c r="C18" s="18">
        <v>44650</v>
      </c>
      <c r="D18" s="19" t="s">
        <v>92</v>
      </c>
      <c r="E18" s="19" t="s">
        <v>93</v>
      </c>
      <c r="F18" s="20">
        <v>275752.5</v>
      </c>
      <c r="G18" s="21" t="s">
        <v>15</v>
      </c>
      <c r="H18" s="18">
        <v>44681</v>
      </c>
    </row>
    <row r="19" spans="2:8" x14ac:dyDescent="0.4">
      <c r="B19" s="17" t="s">
        <v>106</v>
      </c>
      <c r="C19" s="38">
        <v>44650</v>
      </c>
      <c r="D19" s="19" t="s">
        <v>107</v>
      </c>
      <c r="E19" s="19" t="s">
        <v>85</v>
      </c>
      <c r="F19" s="20">
        <v>594981</v>
      </c>
      <c r="G19" s="21" t="s">
        <v>15</v>
      </c>
      <c r="H19" s="18">
        <v>44681</v>
      </c>
    </row>
    <row r="20" spans="2:8" x14ac:dyDescent="0.4">
      <c r="B20" s="17" t="s">
        <v>95</v>
      </c>
      <c r="C20" s="18">
        <v>44669</v>
      </c>
      <c r="D20" s="19" t="s">
        <v>35</v>
      </c>
      <c r="E20" s="19" t="s">
        <v>96</v>
      </c>
      <c r="F20" s="20">
        <v>204145.6</v>
      </c>
      <c r="G20" s="21" t="s">
        <v>15</v>
      </c>
      <c r="H20" s="18">
        <v>44681</v>
      </c>
    </row>
    <row r="21" spans="2:8" x14ac:dyDescent="0.4">
      <c r="B21" s="17" t="s">
        <v>103</v>
      </c>
      <c r="C21" s="38">
        <v>44672</v>
      </c>
      <c r="D21" s="19" t="s">
        <v>104</v>
      </c>
      <c r="E21" s="19" t="s">
        <v>105</v>
      </c>
      <c r="F21" s="20">
        <v>11879.36</v>
      </c>
      <c r="G21" s="21" t="s">
        <v>15</v>
      </c>
      <c r="H21" s="18">
        <v>44681</v>
      </c>
    </row>
    <row r="22" spans="2:8" x14ac:dyDescent="0.4">
      <c r="B22" s="17" t="s">
        <v>109</v>
      </c>
      <c r="C22" s="38">
        <v>44673</v>
      </c>
      <c r="D22" s="19" t="s">
        <v>67</v>
      </c>
      <c r="E22" s="19" t="s">
        <v>68</v>
      </c>
      <c r="F22" s="20">
        <v>78648.5</v>
      </c>
      <c r="G22" s="21" t="s">
        <v>15</v>
      </c>
      <c r="H22" s="18">
        <v>44681</v>
      </c>
    </row>
    <row r="23" spans="2:8" x14ac:dyDescent="0.4">
      <c r="B23" s="17" t="s">
        <v>100</v>
      </c>
      <c r="C23" s="38">
        <v>44677</v>
      </c>
      <c r="D23" s="19" t="s">
        <v>101</v>
      </c>
      <c r="E23" s="19" t="s">
        <v>102</v>
      </c>
      <c r="F23" s="20">
        <v>12336</v>
      </c>
      <c r="G23" s="21" t="s">
        <v>15</v>
      </c>
      <c r="H23" s="18">
        <v>44681</v>
      </c>
    </row>
    <row r="24" spans="2:8" x14ac:dyDescent="0.4">
      <c r="B24" s="17" t="s">
        <v>98</v>
      </c>
      <c r="C24" s="18">
        <v>44679</v>
      </c>
      <c r="D24" s="19" t="s">
        <v>26</v>
      </c>
      <c r="E24" s="19" t="s">
        <v>99</v>
      </c>
      <c r="F24" s="20">
        <v>425833.17</v>
      </c>
      <c r="G24" s="21" t="s">
        <v>15</v>
      </c>
      <c r="H24" s="18">
        <v>44681</v>
      </c>
    </row>
    <row r="25" spans="2:8" x14ac:dyDescent="0.4">
      <c r="B25" s="17" t="s">
        <v>31</v>
      </c>
      <c r="C25" s="18">
        <v>44681</v>
      </c>
      <c r="D25" s="19" t="s">
        <v>37</v>
      </c>
      <c r="E25" s="19" t="s">
        <v>38</v>
      </c>
      <c r="F25" s="20">
        <v>3581450</v>
      </c>
      <c r="G25" s="21" t="s">
        <v>15</v>
      </c>
      <c r="H25" s="18">
        <v>44681</v>
      </c>
    </row>
    <row r="26" spans="2:8" x14ac:dyDescent="0.4">
      <c r="B26" s="26"/>
      <c r="C26" s="26"/>
      <c r="D26" s="26"/>
      <c r="E26" s="26" t="s">
        <v>39</v>
      </c>
      <c r="F26" s="24">
        <f>SUBTOTAL(109,Tabla434[MONTO])</f>
        <v>5903391.0099999998</v>
      </c>
      <c r="G26" s="25"/>
      <c r="H26" s="26"/>
    </row>
    <row r="27" spans="2:8" x14ac:dyDescent="0.4">
      <c r="B27" s="29" t="s">
        <v>40</v>
      </c>
      <c r="C27" s="29"/>
      <c r="D27" s="29"/>
      <c r="E27" s="29"/>
      <c r="G27" s="35"/>
      <c r="H27" s="29"/>
    </row>
    <row r="28" spans="2:8" x14ac:dyDescent="0.4">
      <c r="B28" s="29"/>
      <c r="C28" s="29"/>
      <c r="D28" s="29"/>
      <c r="E28" s="29"/>
      <c r="G28" s="35"/>
      <c r="H28" s="29"/>
    </row>
    <row r="29" spans="2:8" x14ac:dyDescent="0.4">
      <c r="B29" s="28" t="s">
        <v>41</v>
      </c>
      <c r="C29" s="29"/>
      <c r="D29" s="29"/>
      <c r="E29" s="28" t="s">
        <v>42</v>
      </c>
      <c r="G29" s="28" t="s">
        <v>43</v>
      </c>
      <c r="H29" s="29"/>
    </row>
    <row r="30" spans="2:8" x14ac:dyDescent="0.4">
      <c r="B30" s="29"/>
      <c r="C30" s="29"/>
      <c r="D30" s="29"/>
      <c r="E30" s="29"/>
      <c r="G30" s="35"/>
      <c r="H30" s="29"/>
    </row>
    <row r="31" spans="2:8" x14ac:dyDescent="0.4">
      <c r="B31" s="29"/>
      <c r="C31" s="29"/>
      <c r="D31" s="29"/>
      <c r="E31" s="29"/>
      <c r="G31" s="35"/>
      <c r="H31" s="29"/>
    </row>
    <row r="32" spans="2:8" x14ac:dyDescent="0.4">
      <c r="B32" s="36" t="s">
        <v>44</v>
      </c>
      <c r="E32" s="30" t="s">
        <v>45</v>
      </c>
      <c r="G32" s="30" t="s">
        <v>46</v>
      </c>
    </row>
    <row r="33" spans="2:7" x14ac:dyDescent="0.4">
      <c r="B33" s="36" t="s">
        <v>47</v>
      </c>
      <c r="E33" s="30" t="s">
        <v>48</v>
      </c>
      <c r="G33" s="30" t="s">
        <v>49</v>
      </c>
    </row>
    <row r="34" spans="2:7" x14ac:dyDescent="0.4">
      <c r="B34" s="28" t="s">
        <v>50</v>
      </c>
      <c r="E34" s="30" t="s">
        <v>51</v>
      </c>
      <c r="F34" s="37"/>
      <c r="G34" s="30" t="s">
        <v>52</v>
      </c>
    </row>
    <row r="36" spans="2:7" x14ac:dyDescent="0.4">
      <c r="E36" s="37"/>
    </row>
    <row r="37" spans="2:7" x14ac:dyDescent="0.4">
      <c r="E37" s="37"/>
    </row>
    <row r="38" spans="2:7" x14ac:dyDescent="0.4">
      <c r="E38" s="37"/>
    </row>
    <row r="40" spans="2:7" x14ac:dyDescent="0.4">
      <c r="B40" s="29"/>
    </row>
    <row r="53" spans="5:5" x14ac:dyDescent="0.4">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51D10-D898-4D4E-9000-4ECECD9A4726}">
  <dimension ref="B1:H50"/>
  <sheetViews>
    <sheetView zoomScale="40" zoomScaleNormal="40" workbookViewId="0">
      <selection activeCell="E44" sqref="E44"/>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126</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44712</v>
      </c>
    </row>
    <row r="14" spans="2:8" ht="52.5" x14ac:dyDescent="0.4">
      <c r="B14" s="17">
        <v>156</v>
      </c>
      <c r="C14" s="18">
        <v>44531</v>
      </c>
      <c r="D14" s="19" t="s">
        <v>54</v>
      </c>
      <c r="E14" s="19" t="s">
        <v>55</v>
      </c>
      <c r="F14" s="20">
        <v>77563.199999999997</v>
      </c>
      <c r="G14" s="21" t="s">
        <v>15</v>
      </c>
      <c r="H14" s="18">
        <v>44712</v>
      </c>
    </row>
    <row r="15" spans="2:8" x14ac:dyDescent="0.4">
      <c r="B15" s="17" t="s">
        <v>77</v>
      </c>
      <c r="C15" s="18">
        <v>44637</v>
      </c>
      <c r="D15" s="19" t="s">
        <v>78</v>
      </c>
      <c r="E15" s="19" t="s">
        <v>79</v>
      </c>
      <c r="F15" s="20">
        <v>10152.719999999999</v>
      </c>
      <c r="G15" s="21" t="s">
        <v>15</v>
      </c>
      <c r="H15" s="18">
        <v>44712</v>
      </c>
    </row>
    <row r="16" spans="2:8" x14ac:dyDescent="0.4">
      <c r="B16" s="17" t="s">
        <v>110</v>
      </c>
      <c r="C16" s="38">
        <v>44696</v>
      </c>
      <c r="D16" s="19" t="s">
        <v>111</v>
      </c>
      <c r="E16" s="19" t="s">
        <v>112</v>
      </c>
      <c r="F16" s="20">
        <v>34456</v>
      </c>
      <c r="G16" s="21" t="s">
        <v>15</v>
      </c>
      <c r="H16" s="18">
        <v>44712</v>
      </c>
    </row>
    <row r="17" spans="2:8" x14ac:dyDescent="0.4">
      <c r="B17" s="17" t="s">
        <v>122</v>
      </c>
      <c r="C17" s="18">
        <v>44700</v>
      </c>
      <c r="D17" s="19" t="s">
        <v>35</v>
      </c>
      <c r="E17" s="19" t="s">
        <v>123</v>
      </c>
      <c r="F17" s="20">
        <v>206141.44</v>
      </c>
      <c r="G17" s="21" t="s">
        <v>15</v>
      </c>
      <c r="H17" s="18">
        <v>44712</v>
      </c>
    </row>
    <row r="18" spans="2:8" x14ac:dyDescent="0.4">
      <c r="B18" s="17" t="s">
        <v>116</v>
      </c>
      <c r="C18" s="38">
        <v>44705</v>
      </c>
      <c r="D18" s="19" t="s">
        <v>117</v>
      </c>
      <c r="E18" s="19" t="s">
        <v>118</v>
      </c>
      <c r="F18" s="20">
        <v>69030</v>
      </c>
      <c r="G18" s="21" t="s">
        <v>15</v>
      </c>
      <c r="H18" s="18">
        <v>44712</v>
      </c>
    </row>
    <row r="19" spans="2:8" x14ac:dyDescent="0.4">
      <c r="B19" s="17" t="s">
        <v>119</v>
      </c>
      <c r="C19" s="38">
        <v>44707</v>
      </c>
      <c r="D19" s="19" t="s">
        <v>120</v>
      </c>
      <c r="E19" s="19" t="s">
        <v>121</v>
      </c>
      <c r="F19" s="20">
        <v>3776</v>
      </c>
      <c r="G19" s="21" t="s">
        <v>15</v>
      </c>
      <c r="H19" s="18">
        <v>44712</v>
      </c>
    </row>
    <row r="20" spans="2:8" x14ac:dyDescent="0.4">
      <c r="B20" s="17" t="s">
        <v>124</v>
      </c>
      <c r="C20" s="18">
        <v>44709</v>
      </c>
      <c r="D20" s="19" t="s">
        <v>26</v>
      </c>
      <c r="E20" s="19" t="s">
        <v>125</v>
      </c>
      <c r="F20" s="20">
        <v>437257.87</v>
      </c>
      <c r="G20" s="21" t="s">
        <v>15</v>
      </c>
      <c r="H20" s="18">
        <v>44712</v>
      </c>
    </row>
    <row r="21" spans="2:8" x14ac:dyDescent="0.4">
      <c r="B21" s="17" t="s">
        <v>113</v>
      </c>
      <c r="C21" s="38">
        <v>44711</v>
      </c>
      <c r="D21" s="19" t="s">
        <v>114</v>
      </c>
      <c r="E21" s="19" t="s">
        <v>115</v>
      </c>
      <c r="F21" s="20">
        <v>98500</v>
      </c>
      <c r="G21" s="21" t="s">
        <v>15</v>
      </c>
      <c r="H21" s="18">
        <v>44712</v>
      </c>
    </row>
    <row r="22" spans="2:8" x14ac:dyDescent="0.4">
      <c r="B22" s="17" t="s">
        <v>31</v>
      </c>
      <c r="C22" s="18">
        <v>44712</v>
      </c>
      <c r="D22" s="19" t="s">
        <v>37</v>
      </c>
      <c r="E22" s="19" t="s">
        <v>38</v>
      </c>
      <c r="F22" s="20">
        <v>1467500</v>
      </c>
      <c r="G22" s="21" t="s">
        <v>15</v>
      </c>
      <c r="H22" s="18">
        <v>44712</v>
      </c>
    </row>
    <row r="23" spans="2:8" x14ac:dyDescent="0.4">
      <c r="B23" s="26"/>
      <c r="C23" s="26"/>
      <c r="D23" s="26"/>
      <c r="E23" s="26" t="s">
        <v>39</v>
      </c>
      <c r="F23" s="24">
        <f>SUBTOTAL(109,Tabla4346[MONTO])</f>
        <v>2474791.69</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47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E3963-9638-4F49-9782-233C44FE0215}">
  <dimension ref="B1:H68"/>
  <sheetViews>
    <sheetView zoomScale="40" zoomScaleNormal="40" workbookViewId="0">
      <selection activeCell="B36" sqref="B3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127</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44773</v>
      </c>
    </row>
    <row r="14" spans="2:8" ht="52.5" x14ac:dyDescent="0.4">
      <c r="B14" s="17">
        <v>156</v>
      </c>
      <c r="C14" s="18">
        <v>44531</v>
      </c>
      <c r="D14" s="19" t="s">
        <v>54</v>
      </c>
      <c r="E14" s="19" t="s">
        <v>55</v>
      </c>
      <c r="F14" s="20">
        <v>77563.199999999997</v>
      </c>
      <c r="G14" s="21" t="s">
        <v>15</v>
      </c>
      <c r="H14" s="18">
        <v>44773</v>
      </c>
    </row>
    <row r="15" spans="2:8" x14ac:dyDescent="0.4">
      <c r="B15" s="17" t="s">
        <v>77</v>
      </c>
      <c r="C15" s="38">
        <v>44637</v>
      </c>
      <c r="D15" s="19" t="s">
        <v>173</v>
      </c>
      <c r="E15" s="19" t="s">
        <v>174</v>
      </c>
      <c r="F15" s="20">
        <v>10152.719999999999</v>
      </c>
      <c r="G15" s="21" t="s">
        <v>15</v>
      </c>
      <c r="H15" s="18">
        <v>44773</v>
      </c>
    </row>
    <row r="16" spans="2:8" x14ac:dyDescent="0.4">
      <c r="B16" s="17" t="s">
        <v>162</v>
      </c>
      <c r="C16" s="38">
        <v>44691</v>
      </c>
      <c r="D16" s="19" t="s">
        <v>163</v>
      </c>
      <c r="E16" s="19" t="s">
        <v>164</v>
      </c>
      <c r="F16" s="20">
        <v>75862.2</v>
      </c>
      <c r="G16" s="21" t="s">
        <v>15</v>
      </c>
      <c r="H16" s="18">
        <v>44773</v>
      </c>
    </row>
    <row r="17" spans="2:8" x14ac:dyDescent="0.4">
      <c r="B17" s="17" t="s">
        <v>110</v>
      </c>
      <c r="C17" s="38">
        <v>44696</v>
      </c>
      <c r="D17" s="19" t="s">
        <v>111</v>
      </c>
      <c r="E17" s="19" t="s">
        <v>169</v>
      </c>
      <c r="F17" s="20">
        <v>34456</v>
      </c>
      <c r="G17" s="21" t="s">
        <v>15</v>
      </c>
      <c r="H17" s="18">
        <v>44773</v>
      </c>
    </row>
    <row r="18" spans="2:8" ht="52.5" x14ac:dyDescent="0.4">
      <c r="B18" s="17" t="s">
        <v>152</v>
      </c>
      <c r="C18" s="38">
        <v>44701</v>
      </c>
      <c r="D18" s="19" t="s">
        <v>153</v>
      </c>
      <c r="E18" s="19" t="s">
        <v>154</v>
      </c>
      <c r="F18" s="20">
        <v>44275</v>
      </c>
      <c r="G18" s="21" t="s">
        <v>15</v>
      </c>
      <c r="H18" s="18">
        <v>44773</v>
      </c>
    </row>
    <row r="19" spans="2:8" x14ac:dyDescent="0.4">
      <c r="B19" s="17" t="s">
        <v>144</v>
      </c>
      <c r="C19" s="38">
        <v>44713</v>
      </c>
      <c r="D19" s="19" t="s">
        <v>145</v>
      </c>
      <c r="E19" s="19" t="s">
        <v>146</v>
      </c>
      <c r="F19" s="20">
        <v>234028</v>
      </c>
      <c r="G19" s="21" t="s">
        <v>15</v>
      </c>
      <c r="H19" s="18">
        <v>44773</v>
      </c>
    </row>
    <row r="20" spans="2:8" x14ac:dyDescent="0.4">
      <c r="B20" s="17" t="s">
        <v>158</v>
      </c>
      <c r="C20" s="38">
        <v>44713</v>
      </c>
      <c r="D20" s="19" t="s">
        <v>63</v>
      </c>
      <c r="E20" s="19" t="s">
        <v>159</v>
      </c>
      <c r="F20" s="20">
        <v>2527.1999999999998</v>
      </c>
      <c r="G20" s="21" t="s">
        <v>15</v>
      </c>
      <c r="H20" s="18">
        <v>44773</v>
      </c>
    </row>
    <row r="21" spans="2:8" ht="52.5" x14ac:dyDescent="0.4">
      <c r="B21" s="17" t="s">
        <v>170</v>
      </c>
      <c r="C21" s="38">
        <v>44715</v>
      </c>
      <c r="D21" s="19" t="s">
        <v>171</v>
      </c>
      <c r="E21" s="19" t="s">
        <v>172</v>
      </c>
      <c r="F21" s="20">
        <v>144406</v>
      </c>
      <c r="G21" s="21" t="s">
        <v>15</v>
      </c>
      <c r="H21" s="18">
        <v>44773</v>
      </c>
    </row>
    <row r="22" spans="2:8" ht="52.5" x14ac:dyDescent="0.4">
      <c r="B22" s="17" t="s">
        <v>178</v>
      </c>
      <c r="C22" s="38">
        <v>44718</v>
      </c>
      <c r="D22" s="19" t="s">
        <v>179</v>
      </c>
      <c r="E22" s="19" t="s">
        <v>180</v>
      </c>
      <c r="F22" s="20">
        <v>19942</v>
      </c>
      <c r="G22" s="21" t="s">
        <v>15</v>
      </c>
      <c r="H22" s="18">
        <v>44773</v>
      </c>
    </row>
    <row r="23" spans="2:8" ht="52.5" x14ac:dyDescent="0.4">
      <c r="B23" s="17" t="s">
        <v>141</v>
      </c>
      <c r="C23" s="38">
        <v>44722</v>
      </c>
      <c r="D23" s="19" t="s">
        <v>142</v>
      </c>
      <c r="E23" s="19" t="s">
        <v>143</v>
      </c>
      <c r="F23" s="20">
        <v>313526</v>
      </c>
      <c r="G23" s="21" t="s">
        <v>15</v>
      </c>
      <c r="H23" s="18">
        <v>44773</v>
      </c>
    </row>
    <row r="24" spans="2:8" x14ac:dyDescent="0.4">
      <c r="B24" s="17" t="s">
        <v>165</v>
      </c>
      <c r="C24" s="38">
        <v>44725</v>
      </c>
      <c r="D24" s="19" t="s">
        <v>163</v>
      </c>
      <c r="E24" s="19" t="s">
        <v>164</v>
      </c>
      <c r="F24" s="20">
        <v>22230.02</v>
      </c>
      <c r="G24" s="21" t="s">
        <v>15</v>
      </c>
      <c r="H24" s="18">
        <v>44773</v>
      </c>
    </row>
    <row r="25" spans="2:8" x14ac:dyDescent="0.4">
      <c r="B25" s="17" t="s">
        <v>166</v>
      </c>
      <c r="C25" s="38">
        <v>44725</v>
      </c>
      <c r="D25" s="19" t="s">
        <v>167</v>
      </c>
      <c r="E25" s="19" t="s">
        <v>168</v>
      </c>
      <c r="F25" s="20">
        <v>107691.28</v>
      </c>
      <c r="G25" s="21" t="s">
        <v>15</v>
      </c>
      <c r="H25" s="18">
        <v>44773</v>
      </c>
    </row>
    <row r="26" spans="2:8" ht="52.5" x14ac:dyDescent="0.4">
      <c r="B26" s="17" t="s">
        <v>175</v>
      </c>
      <c r="C26" s="38">
        <v>44725</v>
      </c>
      <c r="D26" s="19" t="s">
        <v>176</v>
      </c>
      <c r="E26" s="19" t="s">
        <v>177</v>
      </c>
      <c r="F26" s="20">
        <v>159182.5</v>
      </c>
      <c r="G26" s="21" t="s">
        <v>15</v>
      </c>
      <c r="H26" s="18">
        <v>44773</v>
      </c>
    </row>
    <row r="27" spans="2:8" ht="52.5" x14ac:dyDescent="0.4">
      <c r="B27" s="17" t="s">
        <v>128</v>
      </c>
      <c r="C27" s="18">
        <v>44727</v>
      </c>
      <c r="D27" s="19" t="s">
        <v>129</v>
      </c>
      <c r="E27" s="19" t="s">
        <v>130</v>
      </c>
      <c r="F27" s="20">
        <v>62000</v>
      </c>
      <c r="G27" s="21" t="s">
        <v>15</v>
      </c>
      <c r="H27" s="18">
        <v>44773</v>
      </c>
    </row>
    <row r="28" spans="2:8" x14ac:dyDescent="0.4">
      <c r="B28" s="17" t="s">
        <v>133</v>
      </c>
      <c r="C28" s="38">
        <v>44729</v>
      </c>
      <c r="D28" s="19" t="s">
        <v>134</v>
      </c>
      <c r="E28" s="19" t="s">
        <v>135</v>
      </c>
      <c r="F28" s="20">
        <v>79948.399999999994</v>
      </c>
      <c r="G28" s="21" t="s">
        <v>15</v>
      </c>
      <c r="H28" s="18">
        <v>44773</v>
      </c>
    </row>
    <row r="29" spans="2:8" x14ac:dyDescent="0.4">
      <c r="B29" s="17" t="s">
        <v>136</v>
      </c>
      <c r="C29" s="38">
        <v>44729</v>
      </c>
      <c r="D29" s="19" t="s">
        <v>84</v>
      </c>
      <c r="E29" s="19" t="s">
        <v>137</v>
      </c>
      <c r="F29" s="20">
        <v>60000.05</v>
      </c>
      <c r="G29" s="21" t="s">
        <v>15</v>
      </c>
      <c r="H29" s="18">
        <v>44773</v>
      </c>
    </row>
    <row r="30" spans="2:8" ht="52.5" x14ac:dyDescent="0.4">
      <c r="B30" s="17" t="s">
        <v>147</v>
      </c>
      <c r="C30" s="38">
        <v>44729</v>
      </c>
      <c r="D30" s="19" t="s">
        <v>111</v>
      </c>
      <c r="E30" s="19" t="s">
        <v>148</v>
      </c>
      <c r="F30" s="20">
        <v>56061.8</v>
      </c>
      <c r="G30" s="21" t="s">
        <v>15</v>
      </c>
      <c r="H30" s="18">
        <v>44773</v>
      </c>
    </row>
    <row r="31" spans="2:8" x14ac:dyDescent="0.4">
      <c r="B31" s="17" t="s">
        <v>160</v>
      </c>
      <c r="C31" s="38">
        <v>44729</v>
      </c>
      <c r="D31" s="19" t="s">
        <v>111</v>
      </c>
      <c r="E31" s="19" t="s">
        <v>161</v>
      </c>
      <c r="F31" s="20">
        <v>9322</v>
      </c>
      <c r="G31" s="21" t="s">
        <v>15</v>
      </c>
      <c r="H31" s="18">
        <v>44773</v>
      </c>
    </row>
    <row r="32" spans="2:8" x14ac:dyDescent="0.4">
      <c r="B32" s="17" t="s">
        <v>181</v>
      </c>
      <c r="C32" s="38">
        <v>44729</v>
      </c>
      <c r="D32" s="19" t="s">
        <v>182</v>
      </c>
      <c r="E32" s="19" t="s">
        <v>183</v>
      </c>
      <c r="F32" s="20">
        <v>94400</v>
      </c>
      <c r="G32" s="21" t="s">
        <v>15</v>
      </c>
      <c r="H32" s="18">
        <v>44773</v>
      </c>
    </row>
    <row r="33" spans="2:8" x14ac:dyDescent="0.4">
      <c r="B33" s="17" t="s">
        <v>185</v>
      </c>
      <c r="C33" s="38">
        <v>44732</v>
      </c>
      <c r="D33" s="19" t="s">
        <v>35</v>
      </c>
      <c r="E33" s="19" t="s">
        <v>186</v>
      </c>
      <c r="F33" s="20">
        <v>250986.31</v>
      </c>
      <c r="G33" s="21" t="s">
        <v>15</v>
      </c>
      <c r="H33" s="38"/>
    </row>
    <row r="34" spans="2:8" ht="52.5" x14ac:dyDescent="0.4">
      <c r="B34" s="17" t="s">
        <v>131</v>
      </c>
      <c r="C34" s="38">
        <v>44734</v>
      </c>
      <c r="D34" s="19" t="s">
        <v>70</v>
      </c>
      <c r="E34" s="19" t="s">
        <v>132</v>
      </c>
      <c r="F34" s="20">
        <v>25990</v>
      </c>
      <c r="G34" s="21" t="s">
        <v>15</v>
      </c>
      <c r="H34" s="18">
        <v>44773</v>
      </c>
    </row>
    <row r="35" spans="2:8" ht="52.5" x14ac:dyDescent="0.4">
      <c r="B35" s="17" t="s">
        <v>187</v>
      </c>
      <c r="C35" s="38">
        <v>44734</v>
      </c>
      <c r="D35" s="19" t="s">
        <v>188</v>
      </c>
      <c r="E35" s="19" t="s">
        <v>189</v>
      </c>
      <c r="F35" s="20">
        <v>25000</v>
      </c>
      <c r="G35" s="21" t="s">
        <v>15</v>
      </c>
      <c r="H35" s="38">
        <v>44773</v>
      </c>
    </row>
    <row r="36" spans="2:8" x14ac:dyDescent="0.4">
      <c r="B36" s="17" t="s">
        <v>138</v>
      </c>
      <c r="C36" s="18">
        <v>44735</v>
      </c>
      <c r="D36" s="19" t="s">
        <v>139</v>
      </c>
      <c r="E36" s="19" t="s">
        <v>140</v>
      </c>
      <c r="F36" s="20">
        <v>59199.44</v>
      </c>
      <c r="G36" s="21" t="s">
        <v>15</v>
      </c>
      <c r="H36" s="18">
        <v>44773</v>
      </c>
    </row>
    <row r="37" spans="2:8" ht="52.5" x14ac:dyDescent="0.4">
      <c r="B37" s="17" t="s">
        <v>149</v>
      </c>
      <c r="C37" s="38">
        <v>44735</v>
      </c>
      <c r="D37" s="19" t="s">
        <v>150</v>
      </c>
      <c r="E37" s="19" t="s">
        <v>151</v>
      </c>
      <c r="F37" s="20">
        <v>29415</v>
      </c>
      <c r="G37" s="21" t="s">
        <v>15</v>
      </c>
      <c r="H37" s="18">
        <v>44773</v>
      </c>
    </row>
    <row r="38" spans="2:8" x14ac:dyDescent="0.4">
      <c r="B38" s="17" t="s">
        <v>155</v>
      </c>
      <c r="C38" s="38">
        <v>44740</v>
      </c>
      <c r="D38" s="19" t="s">
        <v>156</v>
      </c>
      <c r="E38" s="19" t="s">
        <v>157</v>
      </c>
      <c r="F38" s="20">
        <v>415317.04</v>
      </c>
      <c r="G38" s="21" t="s">
        <v>15</v>
      </c>
      <c r="H38" s="18">
        <v>44773</v>
      </c>
    </row>
    <row r="39" spans="2:8" x14ac:dyDescent="0.4">
      <c r="B39" s="17" t="s">
        <v>31</v>
      </c>
      <c r="C39" s="38">
        <v>44742</v>
      </c>
      <c r="D39" s="19" t="s">
        <v>37</v>
      </c>
      <c r="E39" s="19" t="s">
        <v>38</v>
      </c>
      <c r="F39" s="20">
        <v>2222120</v>
      </c>
      <c r="G39" s="21" t="s">
        <v>15</v>
      </c>
      <c r="H39" s="18">
        <v>44773</v>
      </c>
    </row>
    <row r="40" spans="2:8" x14ac:dyDescent="0.4">
      <c r="B40" s="17" t="s">
        <v>31</v>
      </c>
      <c r="C40" s="38">
        <v>44742</v>
      </c>
      <c r="D40" s="19" t="s">
        <v>37</v>
      </c>
      <c r="E40" s="19" t="s">
        <v>184</v>
      </c>
      <c r="F40" s="20">
        <v>1314000</v>
      </c>
      <c r="G40" s="21" t="s">
        <v>15</v>
      </c>
      <c r="H40" s="18">
        <v>44773</v>
      </c>
    </row>
    <row r="41" spans="2:8" x14ac:dyDescent="0.4">
      <c r="B41" s="26"/>
      <c r="C41" s="26"/>
      <c r="D41" s="26"/>
      <c r="E41" s="26" t="s">
        <v>39</v>
      </c>
      <c r="F41" s="24">
        <f>SUBTOTAL(109,Tabla43467[MONTO])</f>
        <v>6020016.6200000001</v>
      </c>
      <c r="G41" s="25"/>
      <c r="H41" s="26"/>
    </row>
    <row r="42" spans="2:8" x14ac:dyDescent="0.4">
      <c r="B42" s="29" t="s">
        <v>40</v>
      </c>
      <c r="C42" s="29"/>
      <c r="D42" s="29"/>
      <c r="E42" s="29"/>
      <c r="G42" s="35"/>
      <c r="H42" s="29"/>
    </row>
    <row r="43" spans="2:8" x14ac:dyDescent="0.4">
      <c r="B43" s="29"/>
      <c r="C43" s="29"/>
      <c r="D43" s="29"/>
      <c r="E43" s="29"/>
      <c r="G43" s="35"/>
      <c r="H43" s="29"/>
    </row>
    <row r="44" spans="2:8" x14ac:dyDescent="0.4">
      <c r="B44" s="28" t="s">
        <v>41</v>
      </c>
      <c r="C44" s="29"/>
      <c r="D44" s="29"/>
      <c r="E44" s="28" t="s">
        <v>42</v>
      </c>
      <c r="G44" s="28" t="s">
        <v>43</v>
      </c>
      <c r="H44" s="29"/>
    </row>
    <row r="45" spans="2:8" x14ac:dyDescent="0.4">
      <c r="B45" s="29"/>
      <c r="C45" s="29"/>
      <c r="D45" s="29"/>
      <c r="E45" s="29"/>
      <c r="G45" s="35"/>
      <c r="H45" s="29"/>
    </row>
    <row r="46" spans="2:8" x14ac:dyDescent="0.4">
      <c r="B46" s="29"/>
      <c r="C46" s="29"/>
      <c r="D46" s="29"/>
      <c r="E46" s="29"/>
      <c r="G46" s="35"/>
      <c r="H46" s="29"/>
    </row>
    <row r="47" spans="2:8" x14ac:dyDescent="0.4">
      <c r="B47" s="36" t="s">
        <v>44</v>
      </c>
      <c r="E47" s="30" t="s">
        <v>45</v>
      </c>
      <c r="G47" s="30" t="s">
        <v>46</v>
      </c>
    </row>
    <row r="48" spans="2:8" x14ac:dyDescent="0.4">
      <c r="B48" s="36" t="s">
        <v>47</v>
      </c>
      <c r="E48" s="30" t="s">
        <v>48</v>
      </c>
      <c r="G48" s="30" t="s">
        <v>49</v>
      </c>
    </row>
    <row r="49" spans="2:7" x14ac:dyDescent="0.4">
      <c r="B49" s="28" t="s">
        <v>50</v>
      </c>
      <c r="E49" s="30" t="s">
        <v>51</v>
      </c>
      <c r="F49" s="37"/>
      <c r="G49" s="30" t="s">
        <v>52</v>
      </c>
    </row>
    <row r="51" spans="2:7" x14ac:dyDescent="0.4">
      <c r="E51" s="37"/>
    </row>
    <row r="52" spans="2:7" x14ac:dyDescent="0.4">
      <c r="E52" s="37"/>
    </row>
    <row r="53" spans="2:7" x14ac:dyDescent="0.4">
      <c r="E53" s="37"/>
    </row>
    <row r="55" spans="2:7" x14ac:dyDescent="0.4">
      <c r="B55" s="29"/>
    </row>
    <row r="68" spans="5:5" x14ac:dyDescent="0.4">
      <c r="E6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50B8-EA70-49E8-AFE9-5441E3601CD5}">
  <dimension ref="B1:H62"/>
  <sheetViews>
    <sheetView zoomScale="40" zoomScaleNormal="40" workbookViewId="0">
      <selection activeCell="F26" sqref="F2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190</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44804</v>
      </c>
    </row>
    <row r="14" spans="2:8" ht="52.5" x14ac:dyDescent="0.4">
      <c r="B14" s="17">
        <v>156</v>
      </c>
      <c r="C14" s="18">
        <v>44531</v>
      </c>
      <c r="D14" s="19" t="s">
        <v>54</v>
      </c>
      <c r="E14" s="19" t="s">
        <v>55</v>
      </c>
      <c r="F14" s="20">
        <v>77563.199999999997</v>
      </c>
      <c r="G14" s="21" t="s">
        <v>15</v>
      </c>
      <c r="H14" s="18">
        <v>44804</v>
      </c>
    </row>
    <row r="15" spans="2:8" ht="52.5" x14ac:dyDescent="0.4">
      <c r="B15" s="17" t="s">
        <v>187</v>
      </c>
      <c r="C15" s="38">
        <v>44734</v>
      </c>
      <c r="D15" s="19" t="s">
        <v>188</v>
      </c>
      <c r="E15" s="19" t="s">
        <v>234</v>
      </c>
      <c r="F15" s="20">
        <v>50000</v>
      </c>
      <c r="G15" s="21" t="s">
        <v>15</v>
      </c>
      <c r="H15" s="18">
        <v>44804</v>
      </c>
    </row>
    <row r="16" spans="2:8" ht="52.5" x14ac:dyDescent="0.4">
      <c r="B16" s="17" t="s">
        <v>149</v>
      </c>
      <c r="C16" s="38">
        <v>44735</v>
      </c>
      <c r="D16" s="19" t="s">
        <v>150</v>
      </c>
      <c r="E16" s="19" t="s">
        <v>151</v>
      </c>
      <c r="F16" s="20">
        <v>29415</v>
      </c>
      <c r="G16" s="21" t="s">
        <v>15</v>
      </c>
      <c r="H16" s="18">
        <v>44804</v>
      </c>
    </row>
    <row r="17" spans="2:8" x14ac:dyDescent="0.4">
      <c r="B17" s="17" t="s">
        <v>191</v>
      </c>
      <c r="C17" s="38">
        <v>44743</v>
      </c>
      <c r="D17" s="19" t="s">
        <v>192</v>
      </c>
      <c r="E17" s="19" t="s">
        <v>193</v>
      </c>
      <c r="F17" s="20">
        <v>5307.64</v>
      </c>
      <c r="G17" s="21" t="s">
        <v>15</v>
      </c>
      <c r="H17" s="18">
        <v>44804</v>
      </c>
    </row>
    <row r="18" spans="2:8" x14ac:dyDescent="0.4">
      <c r="B18" s="17" t="s">
        <v>194</v>
      </c>
      <c r="C18" s="38">
        <v>44763</v>
      </c>
      <c r="D18" s="19" t="s">
        <v>195</v>
      </c>
      <c r="E18" s="19" t="s">
        <v>196</v>
      </c>
      <c r="F18" s="20">
        <v>5310</v>
      </c>
      <c r="G18" s="21" t="s">
        <v>15</v>
      </c>
      <c r="H18" s="18">
        <v>44804</v>
      </c>
    </row>
    <row r="19" spans="2:8" ht="78.75" x14ac:dyDescent="0.4">
      <c r="B19" s="17" t="s">
        <v>197</v>
      </c>
      <c r="C19" s="38">
        <v>44768</v>
      </c>
      <c r="D19" s="19" t="s">
        <v>198</v>
      </c>
      <c r="E19" s="19" t="s">
        <v>199</v>
      </c>
      <c r="F19" s="20">
        <v>23600</v>
      </c>
      <c r="G19" s="21" t="s">
        <v>15</v>
      </c>
      <c r="H19" s="18">
        <v>44804</v>
      </c>
    </row>
    <row r="20" spans="2:8" x14ac:dyDescent="0.4">
      <c r="B20" s="17" t="s">
        <v>200</v>
      </c>
      <c r="C20" s="38">
        <v>44769</v>
      </c>
      <c r="D20" s="19" t="s">
        <v>201</v>
      </c>
      <c r="E20" s="19" t="s">
        <v>202</v>
      </c>
      <c r="F20" s="20">
        <v>28228.47</v>
      </c>
      <c r="G20" s="21" t="s">
        <v>15</v>
      </c>
      <c r="H20" s="18">
        <v>44804</v>
      </c>
    </row>
    <row r="21" spans="2:8" ht="52.5" x14ac:dyDescent="0.4">
      <c r="B21" s="17" t="s">
        <v>203</v>
      </c>
      <c r="C21" s="38">
        <v>44768</v>
      </c>
      <c r="D21" s="19" t="s">
        <v>204</v>
      </c>
      <c r="E21" s="19" t="s">
        <v>205</v>
      </c>
      <c r="F21" s="20">
        <v>69973.649999999994</v>
      </c>
      <c r="G21" s="21" t="s">
        <v>15</v>
      </c>
      <c r="H21" s="18">
        <v>44804</v>
      </c>
    </row>
    <row r="22" spans="2:8" x14ac:dyDescent="0.4">
      <c r="B22" s="17" t="s">
        <v>206</v>
      </c>
      <c r="C22" s="38" t="s">
        <v>207</v>
      </c>
      <c r="D22" s="19" t="s">
        <v>208</v>
      </c>
      <c r="E22" s="19" t="s">
        <v>209</v>
      </c>
      <c r="F22" s="20">
        <v>70210</v>
      </c>
      <c r="G22" s="21" t="s">
        <v>15</v>
      </c>
      <c r="H22" s="18">
        <v>44804</v>
      </c>
    </row>
    <row r="23" spans="2:8" ht="52.5" x14ac:dyDescent="0.4">
      <c r="B23" s="17" t="s">
        <v>210</v>
      </c>
      <c r="C23" s="38">
        <v>44714</v>
      </c>
      <c r="D23" s="19" t="s">
        <v>211</v>
      </c>
      <c r="E23" s="19" t="s">
        <v>212</v>
      </c>
      <c r="F23" s="20">
        <v>156518</v>
      </c>
      <c r="G23" s="21" t="s">
        <v>15</v>
      </c>
      <c r="H23" s="18">
        <v>44804</v>
      </c>
    </row>
    <row r="24" spans="2:8" ht="52.5" x14ac:dyDescent="0.4">
      <c r="B24" s="17" t="s">
        <v>213</v>
      </c>
      <c r="C24" s="38">
        <v>44721</v>
      </c>
      <c r="D24" s="19" t="s">
        <v>211</v>
      </c>
      <c r="E24" s="19" t="s">
        <v>214</v>
      </c>
      <c r="F24" s="20">
        <v>64520</v>
      </c>
      <c r="G24" s="21" t="s">
        <v>15</v>
      </c>
      <c r="H24" s="18">
        <v>44804</v>
      </c>
    </row>
    <row r="25" spans="2:8" ht="52.5" x14ac:dyDescent="0.4">
      <c r="B25" s="17" t="s">
        <v>215</v>
      </c>
      <c r="C25" s="38">
        <v>44754</v>
      </c>
      <c r="D25" s="19" t="s">
        <v>216</v>
      </c>
      <c r="E25" s="19" t="s">
        <v>217</v>
      </c>
      <c r="F25" s="20">
        <v>154474</v>
      </c>
      <c r="G25" s="21" t="s">
        <v>15</v>
      </c>
      <c r="H25" s="18">
        <v>44804</v>
      </c>
    </row>
    <row r="26" spans="2:8" x14ac:dyDescent="0.4">
      <c r="B26" s="17" t="s">
        <v>218</v>
      </c>
      <c r="C26" s="38">
        <v>44763</v>
      </c>
      <c r="D26" s="19" t="s">
        <v>219</v>
      </c>
      <c r="E26" s="19" t="s">
        <v>220</v>
      </c>
      <c r="F26" s="20">
        <v>68440</v>
      </c>
      <c r="G26" s="21" t="s">
        <v>15</v>
      </c>
      <c r="H26" s="18">
        <v>44804</v>
      </c>
    </row>
    <row r="27" spans="2:8" x14ac:dyDescent="0.4">
      <c r="B27" s="17" t="s">
        <v>221</v>
      </c>
      <c r="C27" s="38">
        <v>44764</v>
      </c>
      <c r="D27" s="19" t="s">
        <v>222</v>
      </c>
      <c r="E27" s="19" t="s">
        <v>223</v>
      </c>
      <c r="F27" s="20">
        <v>36144.959999999999</v>
      </c>
      <c r="G27" s="21" t="s">
        <v>15</v>
      </c>
      <c r="H27" s="18">
        <v>44804</v>
      </c>
    </row>
    <row r="28" spans="2:8" ht="52.5" x14ac:dyDescent="0.4">
      <c r="B28" s="17" t="s">
        <v>224</v>
      </c>
      <c r="C28" s="38">
        <v>44762</v>
      </c>
      <c r="D28" s="19" t="s">
        <v>70</v>
      </c>
      <c r="E28" s="19" t="s">
        <v>225</v>
      </c>
      <c r="F28" s="20">
        <v>27140</v>
      </c>
      <c r="G28" s="21" t="s">
        <v>15</v>
      </c>
      <c r="H28" s="18">
        <v>44804</v>
      </c>
    </row>
    <row r="29" spans="2:8" ht="52.5" x14ac:dyDescent="0.4">
      <c r="B29" s="17" t="s">
        <v>226</v>
      </c>
      <c r="C29" s="38">
        <v>44766</v>
      </c>
      <c r="D29" s="19" t="s">
        <v>227</v>
      </c>
      <c r="E29" s="19" t="s">
        <v>228</v>
      </c>
      <c r="F29" s="20">
        <v>238604</v>
      </c>
      <c r="G29" s="21" t="s">
        <v>15</v>
      </c>
      <c r="H29" s="18">
        <v>44804</v>
      </c>
    </row>
    <row r="30" spans="2:8" x14ac:dyDescent="0.4">
      <c r="B30" s="17" t="s">
        <v>229</v>
      </c>
      <c r="C30" s="38">
        <v>44769</v>
      </c>
      <c r="D30" s="19" t="s">
        <v>230</v>
      </c>
      <c r="E30" s="19" t="s">
        <v>231</v>
      </c>
      <c r="F30" s="20">
        <v>3600</v>
      </c>
      <c r="G30" s="21" t="s">
        <v>15</v>
      </c>
      <c r="H30" s="18">
        <v>44804</v>
      </c>
    </row>
    <row r="31" spans="2:8" x14ac:dyDescent="0.4">
      <c r="B31" s="17" t="s">
        <v>232</v>
      </c>
      <c r="C31" s="38">
        <v>44678</v>
      </c>
      <c r="D31" s="19" t="s">
        <v>192</v>
      </c>
      <c r="E31" s="19" t="s">
        <v>233</v>
      </c>
      <c r="F31" s="20">
        <v>91367.6</v>
      </c>
      <c r="G31" s="21" t="s">
        <v>15</v>
      </c>
      <c r="H31" s="18">
        <v>44804</v>
      </c>
    </row>
    <row r="32" spans="2:8" x14ac:dyDescent="0.4">
      <c r="B32" s="17" t="s">
        <v>235</v>
      </c>
      <c r="C32" s="38">
        <v>44770</v>
      </c>
      <c r="D32" s="19" t="s">
        <v>156</v>
      </c>
      <c r="E32" s="19" t="s">
        <v>236</v>
      </c>
      <c r="F32" s="20">
        <v>416156.42</v>
      </c>
      <c r="G32" s="21" t="s">
        <v>15</v>
      </c>
      <c r="H32" s="18">
        <v>44804</v>
      </c>
    </row>
    <row r="33" spans="2:8" x14ac:dyDescent="0.4">
      <c r="B33" s="17" t="s">
        <v>31</v>
      </c>
      <c r="C33" s="38">
        <v>44773</v>
      </c>
      <c r="D33" s="19" t="s">
        <v>37</v>
      </c>
      <c r="E33" s="19" t="s">
        <v>237</v>
      </c>
      <c r="F33" s="20">
        <v>1583670</v>
      </c>
      <c r="G33" s="21" t="s">
        <v>238</v>
      </c>
      <c r="H33" s="18">
        <v>44804</v>
      </c>
    </row>
    <row r="34" spans="2:8" x14ac:dyDescent="0.4">
      <c r="B34" s="17" t="s">
        <v>31</v>
      </c>
      <c r="C34" s="38">
        <v>44773</v>
      </c>
      <c r="D34" s="19" t="s">
        <v>37</v>
      </c>
      <c r="E34" s="19" t="s">
        <v>184</v>
      </c>
      <c r="F34" s="20">
        <v>1768000</v>
      </c>
      <c r="G34" s="21" t="s">
        <v>15</v>
      </c>
      <c r="H34" s="18">
        <v>44804</v>
      </c>
    </row>
    <row r="35" spans="2:8" x14ac:dyDescent="0.4">
      <c r="B35" s="26"/>
      <c r="C35" s="26"/>
      <c r="D35" s="26"/>
      <c r="E35" s="26" t="s">
        <v>39</v>
      </c>
      <c r="F35" s="24">
        <f>SUBTOTAL(109,Tabla434678[MONTO])</f>
        <v>5038657.4000000004</v>
      </c>
      <c r="G35" s="25"/>
      <c r="H35" s="26"/>
    </row>
    <row r="36" spans="2:8" x14ac:dyDescent="0.4">
      <c r="B36" s="29" t="s">
        <v>40</v>
      </c>
      <c r="C36" s="29"/>
      <c r="D36" s="29"/>
      <c r="E36" s="29"/>
      <c r="G36" s="35"/>
      <c r="H36" s="29"/>
    </row>
    <row r="37" spans="2:8" x14ac:dyDescent="0.4">
      <c r="B37" s="29"/>
      <c r="C37" s="29"/>
      <c r="D37" s="29"/>
      <c r="E37" s="29"/>
      <c r="G37" s="35"/>
      <c r="H37" s="29"/>
    </row>
    <row r="38" spans="2:8" x14ac:dyDescent="0.4">
      <c r="B38" s="28" t="s">
        <v>41</v>
      </c>
      <c r="C38" s="29"/>
      <c r="D38" s="29"/>
      <c r="E38" s="28" t="s">
        <v>42</v>
      </c>
      <c r="G38" s="28" t="s">
        <v>43</v>
      </c>
      <c r="H38" s="29"/>
    </row>
    <row r="39" spans="2:8" x14ac:dyDescent="0.4">
      <c r="B39" s="29"/>
      <c r="C39" s="29"/>
      <c r="D39" s="29"/>
      <c r="E39" s="29"/>
      <c r="G39" s="35"/>
      <c r="H39" s="29"/>
    </row>
    <row r="40" spans="2:8" x14ac:dyDescent="0.4">
      <c r="B40" s="29"/>
      <c r="C40" s="29"/>
      <c r="D40" s="29"/>
      <c r="E40" s="29"/>
      <c r="G40" s="35"/>
      <c r="H40" s="29"/>
    </row>
    <row r="41" spans="2:8" x14ac:dyDescent="0.4">
      <c r="B41" s="36" t="s">
        <v>44</v>
      </c>
      <c r="E41" s="30" t="s">
        <v>45</v>
      </c>
      <c r="G41" s="30" t="s">
        <v>46</v>
      </c>
    </row>
    <row r="42" spans="2:8" x14ac:dyDescent="0.4">
      <c r="B42" s="36" t="s">
        <v>47</v>
      </c>
      <c r="E42" s="30" t="s">
        <v>48</v>
      </c>
      <c r="G42" s="30" t="s">
        <v>49</v>
      </c>
    </row>
    <row r="43" spans="2:8" x14ac:dyDescent="0.4">
      <c r="B43" s="28" t="s">
        <v>50</v>
      </c>
      <c r="E43" s="30" t="s">
        <v>51</v>
      </c>
      <c r="F43" s="37"/>
      <c r="G43" s="30" t="s">
        <v>52</v>
      </c>
    </row>
    <row r="45" spans="2:8" x14ac:dyDescent="0.4">
      <c r="E45" s="37"/>
    </row>
    <row r="46" spans="2:8" x14ac:dyDescent="0.4">
      <c r="E46" s="37"/>
    </row>
    <row r="47" spans="2:8" x14ac:dyDescent="0.4">
      <c r="E47" s="37"/>
    </row>
    <row r="49" spans="2:5" x14ac:dyDescent="0.4">
      <c r="B49" s="29"/>
    </row>
    <row r="62" spans="2:5" x14ac:dyDescent="0.4">
      <c r="E62"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9" scale="34"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1A15-8E95-4961-A229-A33131226356}">
  <dimension ref="B1:H60"/>
  <sheetViews>
    <sheetView zoomScale="40" zoomScaleNormal="40" workbookViewId="0">
      <selection activeCell="F39" sqref="F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239</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44834</v>
      </c>
    </row>
    <row r="14" spans="2:8" ht="52.5" x14ac:dyDescent="0.4">
      <c r="B14" s="17">
        <v>156</v>
      </c>
      <c r="C14" s="18">
        <v>44531</v>
      </c>
      <c r="D14" s="19" t="s">
        <v>54</v>
      </c>
      <c r="E14" s="19" t="s">
        <v>55</v>
      </c>
      <c r="F14" s="20">
        <v>77563.199999999997</v>
      </c>
      <c r="G14" s="21" t="s">
        <v>15</v>
      </c>
      <c r="H14" s="18">
        <v>44834</v>
      </c>
    </row>
    <row r="15" spans="2:8" ht="52.5" x14ac:dyDescent="0.4">
      <c r="B15" s="17" t="s">
        <v>149</v>
      </c>
      <c r="C15" s="38">
        <v>44735</v>
      </c>
      <c r="D15" s="19" t="s">
        <v>150</v>
      </c>
      <c r="E15" s="19" t="s">
        <v>151</v>
      </c>
      <c r="F15" s="20">
        <v>29415</v>
      </c>
      <c r="G15" s="21" t="s">
        <v>15</v>
      </c>
      <c r="H15" s="18">
        <v>44834</v>
      </c>
    </row>
    <row r="16" spans="2:8" x14ac:dyDescent="0.4">
      <c r="B16" s="17" t="s">
        <v>242</v>
      </c>
      <c r="C16" s="38">
        <v>44798</v>
      </c>
      <c r="D16" s="19" t="s">
        <v>243</v>
      </c>
      <c r="E16" s="19" t="s">
        <v>244</v>
      </c>
      <c r="F16" s="20">
        <v>11505</v>
      </c>
      <c r="G16" s="21" t="s">
        <v>15</v>
      </c>
      <c r="H16" s="18">
        <v>44834</v>
      </c>
    </row>
    <row r="17" spans="2:8" x14ac:dyDescent="0.4">
      <c r="B17" s="17" t="s">
        <v>240</v>
      </c>
      <c r="C17" s="38">
        <v>44801</v>
      </c>
      <c r="D17" s="19" t="s">
        <v>26</v>
      </c>
      <c r="E17" s="19" t="s">
        <v>241</v>
      </c>
      <c r="F17" s="20"/>
      <c r="G17" s="21" t="s">
        <v>15</v>
      </c>
      <c r="H17" s="18">
        <v>44834</v>
      </c>
    </row>
    <row r="18" spans="2:8" x14ac:dyDescent="0.4">
      <c r="B18" s="17" t="s">
        <v>245</v>
      </c>
      <c r="C18" s="38">
        <v>44792</v>
      </c>
      <c r="D18" s="19" t="s">
        <v>35</v>
      </c>
      <c r="E18" s="19" t="s">
        <v>246</v>
      </c>
      <c r="F18" s="20"/>
      <c r="G18" s="21" t="s">
        <v>15</v>
      </c>
      <c r="H18" s="18">
        <v>44834</v>
      </c>
    </row>
    <row r="19" spans="2:8" x14ac:dyDescent="0.4">
      <c r="B19" s="17" t="s">
        <v>249</v>
      </c>
      <c r="C19" s="38">
        <v>44827</v>
      </c>
      <c r="D19" s="19" t="s">
        <v>250</v>
      </c>
      <c r="E19" s="19" t="s">
        <v>251</v>
      </c>
      <c r="F19" s="20">
        <v>156137.60000000001</v>
      </c>
      <c r="G19" s="21" t="s">
        <v>15</v>
      </c>
      <c r="H19" s="38">
        <v>44865</v>
      </c>
    </row>
    <row r="20" spans="2:8" x14ac:dyDescent="0.4">
      <c r="B20" s="17" t="s">
        <v>252</v>
      </c>
      <c r="C20" s="38">
        <v>44813</v>
      </c>
      <c r="D20" s="19" t="s">
        <v>253</v>
      </c>
      <c r="E20" s="19" t="s">
        <v>254</v>
      </c>
      <c r="F20" s="20">
        <v>34220</v>
      </c>
      <c r="G20" s="21" t="s">
        <v>15</v>
      </c>
      <c r="H20" s="38">
        <v>44865</v>
      </c>
    </row>
    <row r="21" spans="2:8" x14ac:dyDescent="0.4">
      <c r="B21" s="17" t="s">
        <v>255</v>
      </c>
      <c r="C21" s="38">
        <v>44825</v>
      </c>
      <c r="D21" s="19" t="s">
        <v>256</v>
      </c>
      <c r="E21" s="19" t="s">
        <v>257</v>
      </c>
      <c r="F21" s="20">
        <v>33040</v>
      </c>
      <c r="G21" s="21" t="s">
        <v>15</v>
      </c>
      <c r="H21" s="38"/>
    </row>
    <row r="22" spans="2:8" x14ac:dyDescent="0.4">
      <c r="B22" s="17" t="s">
        <v>258</v>
      </c>
      <c r="C22" s="38">
        <v>44820</v>
      </c>
      <c r="D22" s="19" t="s">
        <v>259</v>
      </c>
      <c r="E22" s="19" t="s">
        <v>260</v>
      </c>
      <c r="F22" s="20">
        <v>28320</v>
      </c>
      <c r="G22" s="21" t="s">
        <v>15</v>
      </c>
      <c r="H22" s="38"/>
    </row>
    <row r="23" spans="2:8" x14ac:dyDescent="0.4">
      <c r="B23" s="17"/>
      <c r="C23" s="38"/>
      <c r="D23" s="19"/>
      <c r="E23" s="19"/>
      <c r="F23" s="20"/>
      <c r="G23" s="21"/>
      <c r="H23" s="38"/>
    </row>
    <row r="24" spans="2:8" x14ac:dyDescent="0.4">
      <c r="B24" s="17"/>
      <c r="C24" s="38"/>
      <c r="D24" s="19"/>
      <c r="E24" s="19"/>
      <c r="F24" s="20"/>
      <c r="G24" s="21"/>
      <c r="H24" s="38"/>
    </row>
    <row r="25" spans="2:8" x14ac:dyDescent="0.4">
      <c r="B25" s="17"/>
      <c r="C25" s="38"/>
      <c r="D25" s="19"/>
      <c r="E25" s="19"/>
      <c r="F25" s="20"/>
      <c r="G25" s="21"/>
      <c r="H25" s="38"/>
    </row>
    <row r="26" spans="2:8" x14ac:dyDescent="0.4">
      <c r="B26" s="17"/>
      <c r="C26" s="38"/>
      <c r="D26" s="19"/>
      <c r="E26" s="19"/>
      <c r="F26" s="20"/>
      <c r="G26" s="21"/>
      <c r="H26" s="38"/>
    </row>
    <row r="27" spans="2:8" x14ac:dyDescent="0.4">
      <c r="B27" s="17"/>
      <c r="C27" s="38"/>
      <c r="D27" s="19"/>
      <c r="E27" s="19"/>
      <c r="F27" s="20"/>
      <c r="G27" s="21"/>
      <c r="H27" s="38"/>
    </row>
    <row r="28" spans="2:8" x14ac:dyDescent="0.4">
      <c r="B28" s="17"/>
      <c r="C28" s="38"/>
      <c r="D28" s="19"/>
      <c r="E28" s="19"/>
      <c r="F28" s="20"/>
      <c r="G28" s="21"/>
      <c r="H28" s="38"/>
    </row>
    <row r="29" spans="2:8" x14ac:dyDescent="0.4">
      <c r="B29" s="17"/>
      <c r="C29" s="38"/>
      <c r="D29" s="19"/>
      <c r="E29" s="19"/>
      <c r="F29" s="20"/>
      <c r="G29" s="21"/>
      <c r="H29" s="38"/>
    </row>
    <row r="30" spans="2:8" x14ac:dyDescent="0.4">
      <c r="B30" s="17"/>
      <c r="C30" s="38"/>
      <c r="D30" s="19"/>
      <c r="E30" s="19"/>
      <c r="F30" s="20"/>
      <c r="G30" s="21"/>
      <c r="H30" s="38"/>
    </row>
    <row r="31" spans="2:8" x14ac:dyDescent="0.4">
      <c r="B31" s="17"/>
      <c r="C31" s="38"/>
      <c r="D31" s="19"/>
      <c r="E31" s="19"/>
      <c r="F31" s="20"/>
      <c r="G31" s="21"/>
      <c r="H31" s="38"/>
    </row>
    <row r="32" spans="2:8" x14ac:dyDescent="0.4">
      <c r="B32" s="17" t="s">
        <v>31</v>
      </c>
      <c r="C32" s="38">
        <v>44834</v>
      </c>
      <c r="D32" s="19" t="s">
        <v>247</v>
      </c>
      <c r="E32" s="19" t="s">
        <v>248</v>
      </c>
      <c r="F32" s="20">
        <v>1789140</v>
      </c>
      <c r="G32" s="21" t="s">
        <v>15</v>
      </c>
      <c r="H32" s="18">
        <v>44834</v>
      </c>
    </row>
    <row r="33" spans="2:8" x14ac:dyDescent="0.4">
      <c r="B33" s="26"/>
      <c r="C33" s="26"/>
      <c r="D33" s="26"/>
      <c r="E33" s="26" t="s">
        <v>39</v>
      </c>
      <c r="F33" s="24">
        <f>SUBTOTAL(109,Tabla4346789[MONTO])</f>
        <v>2229755.2599999998</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29D9-ABDF-4DF9-B085-0F1334040DEA}">
  <dimension ref="B1:H51"/>
  <sheetViews>
    <sheetView zoomScale="40" zoomScaleNormal="40" workbookViewId="0">
      <selection activeCell="E17" sqref="E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261</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44865</v>
      </c>
    </row>
    <row r="14" spans="2:8" ht="52.5" x14ac:dyDescent="0.4">
      <c r="B14" s="17">
        <v>156</v>
      </c>
      <c r="C14" s="18">
        <v>44531</v>
      </c>
      <c r="D14" s="19" t="s">
        <v>54</v>
      </c>
      <c r="E14" s="19" t="s">
        <v>55</v>
      </c>
      <c r="F14" s="20">
        <v>77563.199999999997</v>
      </c>
      <c r="G14" s="21" t="s">
        <v>15</v>
      </c>
      <c r="H14" s="18">
        <v>44865</v>
      </c>
    </row>
    <row r="15" spans="2:8" ht="52.5" x14ac:dyDescent="0.4">
      <c r="B15" s="17" t="s">
        <v>149</v>
      </c>
      <c r="C15" s="38">
        <v>44735</v>
      </c>
      <c r="D15" s="19" t="s">
        <v>150</v>
      </c>
      <c r="E15" s="19" t="s">
        <v>151</v>
      </c>
      <c r="F15" s="20">
        <v>29415</v>
      </c>
      <c r="G15" s="21" t="s">
        <v>15</v>
      </c>
      <c r="H15" s="18">
        <v>44865</v>
      </c>
    </row>
    <row r="16" spans="2:8" x14ac:dyDescent="0.4">
      <c r="B16" s="17" t="s">
        <v>242</v>
      </c>
      <c r="C16" s="38">
        <v>44798</v>
      </c>
      <c r="D16" s="19" t="s">
        <v>243</v>
      </c>
      <c r="E16" s="19" t="s">
        <v>244</v>
      </c>
      <c r="F16" s="20">
        <v>11505</v>
      </c>
      <c r="G16" s="21" t="s">
        <v>15</v>
      </c>
      <c r="H16" s="18">
        <v>44865</v>
      </c>
    </row>
    <row r="17" spans="2:8" x14ac:dyDescent="0.4">
      <c r="B17" s="17" t="s">
        <v>263</v>
      </c>
      <c r="C17" s="38">
        <v>44832</v>
      </c>
      <c r="D17" s="19" t="s">
        <v>26</v>
      </c>
      <c r="E17" s="19" t="s">
        <v>262</v>
      </c>
      <c r="F17" s="20">
        <v>427167.39</v>
      </c>
      <c r="G17" s="21" t="s">
        <v>15</v>
      </c>
      <c r="H17" s="18">
        <v>44865</v>
      </c>
    </row>
    <row r="18" spans="2:8" x14ac:dyDescent="0.4">
      <c r="B18" s="17" t="s">
        <v>264</v>
      </c>
      <c r="C18" s="38">
        <v>44824</v>
      </c>
      <c r="D18" s="19" t="s">
        <v>35</v>
      </c>
      <c r="E18" s="19" t="s">
        <v>265</v>
      </c>
      <c r="F18" s="20">
        <v>235174.43</v>
      </c>
      <c r="G18" s="21" t="s">
        <v>15</v>
      </c>
      <c r="H18" s="18">
        <v>44865</v>
      </c>
    </row>
    <row r="19" spans="2:8" x14ac:dyDescent="0.4">
      <c r="B19" s="17" t="s">
        <v>249</v>
      </c>
      <c r="C19" s="38">
        <v>44827</v>
      </c>
      <c r="D19" s="19" t="s">
        <v>250</v>
      </c>
      <c r="E19" s="19" t="s">
        <v>251</v>
      </c>
      <c r="F19" s="20">
        <v>156137.60000000001</v>
      </c>
      <c r="G19" s="21" t="s">
        <v>15</v>
      </c>
      <c r="H19" s="38">
        <v>44865</v>
      </c>
    </row>
    <row r="20" spans="2:8" x14ac:dyDescent="0.4">
      <c r="B20" s="17" t="s">
        <v>252</v>
      </c>
      <c r="C20" s="38">
        <v>44813</v>
      </c>
      <c r="D20" s="19" t="s">
        <v>253</v>
      </c>
      <c r="E20" s="19" t="s">
        <v>254</v>
      </c>
      <c r="F20" s="20">
        <v>34220</v>
      </c>
      <c r="G20" s="21" t="s">
        <v>15</v>
      </c>
      <c r="H20" s="38">
        <v>44865</v>
      </c>
    </row>
    <row r="21" spans="2:8" x14ac:dyDescent="0.4">
      <c r="B21" s="17" t="s">
        <v>255</v>
      </c>
      <c r="C21" s="38">
        <v>44825</v>
      </c>
      <c r="D21" s="19" t="s">
        <v>256</v>
      </c>
      <c r="E21" s="19" t="s">
        <v>257</v>
      </c>
      <c r="F21" s="20">
        <v>33040</v>
      </c>
      <c r="G21" s="21" t="s">
        <v>15</v>
      </c>
      <c r="H21" s="38"/>
    </row>
    <row r="22" spans="2:8" x14ac:dyDescent="0.4">
      <c r="B22" s="17" t="s">
        <v>258</v>
      </c>
      <c r="C22" s="38">
        <v>44820</v>
      </c>
      <c r="D22" s="19" t="s">
        <v>259</v>
      </c>
      <c r="E22" s="19" t="s">
        <v>260</v>
      </c>
      <c r="F22" s="20">
        <v>28320</v>
      </c>
      <c r="G22" s="21" t="s">
        <v>15</v>
      </c>
      <c r="H22" s="38"/>
    </row>
    <row r="23" spans="2:8" x14ac:dyDescent="0.4">
      <c r="B23" s="17" t="s">
        <v>31</v>
      </c>
      <c r="C23" s="38">
        <v>44834</v>
      </c>
      <c r="D23" s="19" t="s">
        <v>247</v>
      </c>
      <c r="E23" s="19" t="s">
        <v>248</v>
      </c>
      <c r="F23" s="20">
        <v>1789140</v>
      </c>
      <c r="G23" s="21" t="s">
        <v>15</v>
      </c>
      <c r="H23" s="18">
        <v>44865</v>
      </c>
    </row>
    <row r="24" spans="2:8" x14ac:dyDescent="0.4">
      <c r="B24" s="26"/>
      <c r="C24" s="26"/>
      <c r="D24" s="26"/>
      <c r="E24" s="26" t="s">
        <v>39</v>
      </c>
      <c r="F24" s="24">
        <f>SUBTOTAL(109,Tabla434678910[MONTO])</f>
        <v>2892097.08</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47</v>
      </c>
      <c r="E31" s="30" t="s">
        <v>48</v>
      </c>
      <c r="G31" s="30" t="s">
        <v>49</v>
      </c>
    </row>
    <row r="32" spans="2:8" x14ac:dyDescent="0.4">
      <c r="B32" s="28" t="s">
        <v>50</v>
      </c>
      <c r="E32" s="30" t="s">
        <v>51</v>
      </c>
      <c r="F32" s="37"/>
      <c r="G32" s="30" t="s">
        <v>52</v>
      </c>
    </row>
    <row r="34" spans="2:5" x14ac:dyDescent="0.4">
      <c r="E34" s="37"/>
    </row>
    <row r="35" spans="2:5" x14ac:dyDescent="0.4">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01DCFE0E395724783B6DEA7DB5BA80A" ma:contentTypeVersion="11" ma:contentTypeDescription="Crear nuevo documento." ma:contentTypeScope="" ma:versionID="c9cd876d2b4575af59ae39718188555f">
  <xsd:schema xmlns:xsd="http://www.w3.org/2001/XMLSchema" xmlns:xs="http://www.w3.org/2001/XMLSchema" xmlns:p="http://schemas.microsoft.com/office/2006/metadata/properties" xmlns:ns2="004d7c90-bdc3-4155-8460-974466d58a71" xmlns:ns3="29581c4a-55d9-47ca-90f6-31bb994f421c" targetNamespace="http://schemas.microsoft.com/office/2006/metadata/properties" ma:root="true" ma:fieldsID="4a96ed846144dbb5dc6532e0dde252dd" ns2:_="" ns3:_="">
    <xsd:import namespace="004d7c90-bdc3-4155-8460-974466d58a71"/>
    <xsd:import namespace="29581c4a-55d9-47ca-90f6-31bb994f4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d7c90-bdc3-4155-8460-974466d58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581c4a-55d9-47ca-90f6-31bb994f421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11BB36-4E46-4291-8904-F9C0164E757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FCFF297-584F-4DB2-A0DD-808DF730115A}"/>
</file>

<file path=customXml/itemProps3.xml><?xml version="1.0" encoding="utf-8"?>
<ds:datastoreItem xmlns:ds="http://schemas.openxmlformats.org/officeDocument/2006/customXml" ds:itemID="{4517676D-16FE-48FF-A479-C2D8E020D3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29</vt:i4>
      </vt:variant>
    </vt:vector>
  </HeadingPairs>
  <TitlesOfParts>
    <vt:vector size="29" baseType="lpstr">
      <vt:lpstr>ENERO</vt:lpstr>
      <vt:lpstr>FEBRERO</vt:lpstr>
      <vt:lpstr>MARZO</vt:lpstr>
      <vt:lpstr>ABRIL</vt:lpstr>
      <vt:lpstr>MAYO</vt:lpstr>
      <vt:lpstr>JUNIO</vt:lpstr>
      <vt:lpstr>JULIO</vt:lpstr>
      <vt:lpstr>AGOSTO</vt:lpstr>
      <vt:lpstr>SEPTIEMBRE</vt:lpstr>
      <vt:lpstr>OCTUBRE</vt:lpstr>
      <vt:lpstr>NOVIEMBRE 2022</vt:lpstr>
      <vt:lpstr>DICIEMBRE 2022 </vt:lpstr>
      <vt:lpstr>ENERO 2023</vt:lpstr>
      <vt:lpstr>ENERO 2023.</vt:lpstr>
      <vt:lpstr>febrero  2023. (2)</vt:lpstr>
      <vt:lpstr>marzo  2023.</vt:lpstr>
      <vt:lpstr>mayo  2023.</vt:lpstr>
      <vt:lpstr>junio  2023.</vt:lpstr>
      <vt:lpstr>julio  2023</vt:lpstr>
      <vt:lpstr>agosto  2023</vt:lpstr>
      <vt:lpstr>SEPTIEMBRE  2023</vt:lpstr>
      <vt:lpstr>OCTUBRE  2023</vt:lpstr>
      <vt:lpstr>NOVIEMBRE  2023</vt:lpstr>
      <vt:lpstr>DICIEMBRE 2023</vt:lpstr>
      <vt:lpstr>ENERO 2024</vt:lpstr>
      <vt:lpstr>FEBRERO 2024</vt:lpstr>
      <vt:lpstr>MARZO 2024</vt:lpstr>
      <vt:lpstr>ABRIL 2024</vt:lpstr>
      <vt:lpstr>MAYO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Valderrama</dc:creator>
  <cp:keywords/>
  <dc:description/>
  <cp:lastModifiedBy>Gabriel Lebrón</cp:lastModifiedBy>
  <cp:revision/>
  <cp:lastPrinted>2024-06-07T15:22:46Z</cp:lastPrinted>
  <dcterms:created xsi:type="dcterms:W3CDTF">2016-07-06T14:28:26Z</dcterms:created>
  <dcterms:modified xsi:type="dcterms:W3CDTF">2024-06-10T18:31:49Z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0x0101003F3680EDEF43FF4B947FBFEE01F254BE</vt:lpwstr>
  </property>
</Properties>
</file>